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tabRatio="896" activeTab="0"/>
  </bookViews>
  <sheets>
    <sheet name="C O V E R  " sheetId="1" r:id="rId1"/>
    <sheet name=" Summary" sheetId="2" r:id="rId2"/>
    <sheet name="2022 GEN APPR" sheetId="3" r:id="rId3"/>
    <sheet name="2022 GEN REV " sheetId="4" r:id="rId4"/>
    <sheet name="2022 HWY APPR" sheetId="5" r:id="rId5"/>
    <sheet name="2022 HWY REV" sheetId="6" r:id="rId6"/>
    <sheet name="2022 Light" sheetId="7" r:id="rId7"/>
    <sheet name="FIRE DIST" sheetId="8" r:id="rId8"/>
    <sheet name="SALARIES" sheetId="9" r:id="rId9"/>
    <sheet name="Taxable Assessed Value" sheetId="10" r:id="rId10"/>
  </sheets>
  <definedNames>
    <definedName name="_xlnm.Print_Area" localSheetId="1">' Summary'!$A$1:$K$65</definedName>
    <definedName name="_xlnm.Print_Area" localSheetId="2">'2022 GEN APPR'!$A$1:$AA$405</definedName>
    <definedName name="_xlnm.Print_Area" localSheetId="3">'2022 GEN REV '!$A$1:$AA$103</definedName>
    <definedName name="_xlnm.Print_Area" localSheetId="4">'2022 HWY APPR'!$A$1:$Y$109</definedName>
    <definedName name="_xlnm.Print_Area" localSheetId="5">'2022 HWY REV'!$A$1:$Y$39</definedName>
    <definedName name="_xlnm.Print_Area" localSheetId="6">'2022 Light'!$A$1:$S$35</definedName>
    <definedName name="_xlnm.Print_Area" localSheetId="0">'C O V E R  '!$A$1:$G$32</definedName>
    <definedName name="_xlnm.Print_Area" localSheetId="7">'FIRE DIST'!$A$1:$N$35</definedName>
    <definedName name="_xlnm.Print_Area" localSheetId="8">'SALARIES'!$A$1:$G$39</definedName>
    <definedName name="_xlnm.Print_Titles" localSheetId="1">' Summary'!$1:$9</definedName>
    <definedName name="_xlnm.Print_Titles" localSheetId="2">'2022 GEN APPR'!$1:$7</definedName>
    <definedName name="_xlnm.Print_Titles" localSheetId="3">'2022 GEN REV '!$1:$7</definedName>
    <definedName name="_xlnm.Print_Titles" localSheetId="4">'2022 HWY APPR'!$1:$7</definedName>
    <definedName name="_xlnm.Print_Titles" localSheetId="5">'2022 HWY REV'!$1:$7</definedName>
    <definedName name="_xlnm.Print_Titles" localSheetId="6">'2022 Light'!$1:$7</definedName>
    <definedName name="_xlnm.Print_Titles" localSheetId="7">'FIRE DIST'!$1:$7</definedName>
    <definedName name="_xlnm.Print_Titles" localSheetId="8">'SALARIES'!$1:$9</definedName>
  </definedNames>
  <calcPr fullCalcOnLoad="1"/>
</workbook>
</file>

<file path=xl/comments3.xml><?xml version="1.0" encoding="utf-8"?>
<comments xmlns="http://schemas.openxmlformats.org/spreadsheetml/2006/main">
  <authors>
    <author>Christine</author>
  </authors>
  <commentList>
    <comment ref="U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S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W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Y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  <comment ref="AA142" authorId="0">
      <text>
        <r>
          <rPr>
            <b/>
            <sz val="9"/>
            <rFont val="Tahoma"/>
            <family val="0"/>
          </rPr>
          <t>Christine: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<sst xmlns="http://schemas.openxmlformats.org/spreadsheetml/2006/main" count="1031" uniqueCount="339">
  <si>
    <t xml:space="preserve"> </t>
  </si>
  <si>
    <t>Town of Ancram</t>
  </si>
  <si>
    <t>County of Columbia</t>
  </si>
  <si>
    <t xml:space="preserve">    </t>
  </si>
  <si>
    <t>Approved:</t>
  </si>
  <si>
    <t>CERTIFIED:</t>
  </si>
  <si>
    <t>MONICA CLEVELAND, TOWN CLERK</t>
  </si>
  <si>
    <t>APPROPRIATION AND</t>
  </si>
  <si>
    <t>LESS</t>
  </si>
  <si>
    <t>AMOUNT TO</t>
  </si>
  <si>
    <t>PROVISION FOR</t>
  </si>
  <si>
    <t>UNEXPENDED</t>
  </si>
  <si>
    <t>BE RAISED</t>
  </si>
  <si>
    <t>CODE</t>
  </si>
  <si>
    <t>FUND</t>
  </si>
  <si>
    <t>OTHER USES</t>
  </si>
  <si>
    <t>ESTIMATED REVENUES</t>
  </si>
  <si>
    <t>BALANCE</t>
  </si>
  <si>
    <t>BY TAXES</t>
  </si>
  <si>
    <t>TOWN</t>
  </si>
  <si>
    <t>A</t>
  </si>
  <si>
    <t>GENERAL</t>
  </si>
  <si>
    <t>DA</t>
  </si>
  <si>
    <t>HIGHWAY</t>
  </si>
  <si>
    <t>TOWN BUDGET TOTAL</t>
  </si>
  <si>
    <t>SPECIAL DISTRICTS</t>
  </si>
  <si>
    <t xml:space="preserve">SL </t>
  </si>
  <si>
    <t>LIGHTING</t>
  </si>
  <si>
    <t xml:space="preserve">SF </t>
  </si>
  <si>
    <t>FIRE DISTRICT</t>
  </si>
  <si>
    <t>SPECIAL DIST TOTALS</t>
  </si>
  <si>
    <t>Change</t>
  </si>
  <si>
    <t>Percent Change</t>
  </si>
  <si>
    <t>Town Taxable Assessed Value</t>
  </si>
  <si>
    <t>Divide by $1000</t>
  </si>
  <si>
    <t>$1000 units of assessed value</t>
  </si>
  <si>
    <t>Gen Fund TAX</t>
  </si>
  <si>
    <t>Gen Fund TAX per 1000</t>
  </si>
  <si>
    <t>Hwy Fund TAX</t>
  </si>
  <si>
    <t>Hwy Fund TAX per 1000</t>
  </si>
  <si>
    <t>Total Gen &amp; Hwy tax/1000</t>
  </si>
  <si>
    <t>Total Gen &amp; Hwy Tax</t>
  </si>
  <si>
    <t>GENERAL FUND APPROPRIATIONS</t>
  </si>
  <si>
    <t>BUDGET</t>
  </si>
  <si>
    <t xml:space="preserve">BUDGET </t>
  </si>
  <si>
    <t>THIS YEAR</t>
  </si>
  <si>
    <t>OFFICER'S</t>
  </si>
  <si>
    <t>AS</t>
  </si>
  <si>
    <t>TENTATIVE</t>
  </si>
  <si>
    <t>PRELIMINARY</t>
  </si>
  <si>
    <t>ADOPTED</t>
  </si>
  <si>
    <t>ACTUAL</t>
  </si>
  <si>
    <t>AMENDED</t>
  </si>
  <si>
    <t>ACCOUNTS</t>
  </si>
  <si>
    <t>GENERAL GOVERNMENT SUPPORT</t>
  </si>
  <si>
    <t>TOWN BOARD</t>
  </si>
  <si>
    <t>Personal Services</t>
  </si>
  <si>
    <t xml:space="preserve">  &lt;&lt;&lt;&lt;&lt;&lt;ENTER ON SALARIES PAGE</t>
  </si>
  <si>
    <t>Equipment</t>
  </si>
  <si>
    <t>Contractual Exp.</t>
  </si>
  <si>
    <t xml:space="preserve">        TOTAL</t>
  </si>
  <si>
    <t>JUSTICES</t>
  </si>
  <si>
    <t>Personal Services, clerk</t>
  </si>
  <si>
    <t>Cont Exp. JCAP GRANT</t>
  </si>
  <si>
    <t>SUPERVISOR</t>
  </si>
  <si>
    <t>ACCOUNTING</t>
  </si>
  <si>
    <t>Auditor</t>
  </si>
  <si>
    <t>TAX COLLECTION</t>
  </si>
  <si>
    <t>ASSESSOR</t>
  </si>
  <si>
    <t>Personal Services- Clerk</t>
  </si>
  <si>
    <t>CLERK/COLLECTOR</t>
  </si>
  <si>
    <t>Personal Services, deputy</t>
  </si>
  <si>
    <t>ATTORNEY</t>
  </si>
  <si>
    <t>ELECTIONS</t>
  </si>
  <si>
    <t>BOARD OF ETHICS</t>
  </si>
  <si>
    <t>BUILDINGS</t>
  </si>
  <si>
    <t>Pool - Labor</t>
  </si>
  <si>
    <t>Pool - Material</t>
  </si>
  <si>
    <t>Contractual Exp.-Propane</t>
  </si>
  <si>
    <t>Contractual Exp.-Electric</t>
  </si>
  <si>
    <t>CENT. DATA PROCESSING</t>
  </si>
  <si>
    <t>SPECIAL ITEMS</t>
  </si>
  <si>
    <t>Unallocated Insurance</t>
  </si>
  <si>
    <t>Municipal Assoc. Dues</t>
  </si>
  <si>
    <t>Judgement &amp; Claims</t>
  </si>
  <si>
    <t>Contingent</t>
  </si>
  <si>
    <t>TOTAL GENERAL</t>
  </si>
  <si>
    <t>GOVERNMENT</t>
  </si>
  <si>
    <t>SUPPORT</t>
  </si>
  <si>
    <t>PUBLIC SAFETY</t>
  </si>
  <si>
    <t>CONTROL OF ANIMALS</t>
  </si>
  <si>
    <t>&lt;&lt;&lt;&lt; ENTER ON SALARIES TAB</t>
  </si>
  <si>
    <t xml:space="preserve">TOTAL </t>
  </si>
  <si>
    <t>HEALTH</t>
  </si>
  <si>
    <t>BOARD OF HEALTH</t>
  </si>
  <si>
    <t>REGISTRAR</t>
  </si>
  <si>
    <t>&lt;&lt;&lt;&lt;ENTER ON SALARIES TAB</t>
  </si>
  <si>
    <t>AMBULANCE</t>
  </si>
  <si>
    <t>TOTAL HEALTH</t>
  </si>
  <si>
    <t>TRANSPORTATION</t>
  </si>
  <si>
    <t>SUPT. OF HIGHWAYS</t>
  </si>
  <si>
    <t>Garage Project Mgr</t>
  </si>
  <si>
    <t>GARAGE</t>
  </si>
  <si>
    <t>Personal Services-Secy</t>
  </si>
  <si>
    <t>Cont Exp. Garage Planning</t>
  </si>
  <si>
    <t>STREET LIGHTING</t>
  </si>
  <si>
    <t>ECONOMIC ASSITANCE AND OPPORTUNITY</t>
  </si>
  <si>
    <t>SOC. SERVICE ADMIN</t>
  </si>
  <si>
    <t>SOC. SERV. HOME RELIEF</t>
  </si>
  <si>
    <t>PUBLICITY</t>
  </si>
  <si>
    <t>VETERAN SERVICES</t>
  </si>
  <si>
    <t>TOTAL ECONOMIC</t>
  </si>
  <si>
    <t>ASSISTANCE AND</t>
  </si>
  <si>
    <t>OPPORTUNITY</t>
  </si>
  <si>
    <t>CULTURE &amp; RECREATION</t>
  </si>
  <si>
    <t>KIDS CAMP.</t>
  </si>
  <si>
    <t>PARKS</t>
  </si>
  <si>
    <t>PLAYGROUNDS</t>
  </si>
  <si>
    <t>TOWN POOL</t>
  </si>
  <si>
    <t>LIBRARY</t>
  </si>
  <si>
    <t>HISTORIAN</t>
  </si>
  <si>
    <t>CELEBRATIONS</t>
  </si>
  <si>
    <t>ADULT RECREATION</t>
  </si>
  <si>
    <t>TOTAL CULTURE</t>
  </si>
  <si>
    <t>&amp; RECREATION</t>
  </si>
  <si>
    <t>HOME &amp; COMMUNITY SERVICES</t>
  </si>
  <si>
    <t>BUILDING/PB/ZBA</t>
  </si>
  <si>
    <t>Personal Services-ZEO</t>
  </si>
  <si>
    <t>&lt;&lt;&lt;&lt;&lt; ENTER ON SALARIES TAB</t>
  </si>
  <si>
    <t>Personal Services-ZEODeputy</t>
  </si>
  <si>
    <t>Personal Ser.- ZBA/PB Sec</t>
  </si>
  <si>
    <t>Contractual Exp ZEO</t>
  </si>
  <si>
    <t>Contractual Exp. ZBA/PB</t>
  </si>
  <si>
    <t>PLANNING</t>
  </si>
  <si>
    <t>8020.4ZRC</t>
  </si>
  <si>
    <t>8020.4FLP</t>
  </si>
  <si>
    <t>8020.4CAC</t>
  </si>
  <si>
    <t>HUMAN RIGHTS</t>
  </si>
  <si>
    <t>ENVIRONMENTAL CONTROL</t>
  </si>
  <si>
    <t>REFUSE &amp; GARBAGE</t>
  </si>
  <si>
    <t>BEAUTIFICATION</t>
  </si>
  <si>
    <t>NOISE ABATEMENT</t>
  </si>
  <si>
    <t>DRAINAGE</t>
  </si>
  <si>
    <t>CEMETERIES</t>
  </si>
  <si>
    <t xml:space="preserve">TOTAL HOME &amp; </t>
  </si>
  <si>
    <t>COMMUNITY SERVICES</t>
  </si>
  <si>
    <t>EMPLOYEE BENEFITS</t>
  </si>
  <si>
    <t>State Retirement</t>
  </si>
  <si>
    <t>Social Security</t>
  </si>
  <si>
    <t>&lt;&lt;&lt;&lt;&lt;&lt; DON’T OVER RIDE THIS. SOC SEC IS CALCULATED BY THE SPREADSHEET</t>
  </si>
  <si>
    <t>Workers Comp</t>
  </si>
  <si>
    <t>Life Insurance</t>
  </si>
  <si>
    <t>Unemployment Insurance</t>
  </si>
  <si>
    <t>Disabilty Insurance</t>
  </si>
  <si>
    <t>Hosp. &amp; Medical Insurance</t>
  </si>
  <si>
    <t>DEBT SERVICE</t>
  </si>
  <si>
    <t>PRINCIPAL</t>
  </si>
  <si>
    <t>Serial Bonds</t>
  </si>
  <si>
    <t>Statutory Bonds</t>
  </si>
  <si>
    <t>Bond Anticipation</t>
  </si>
  <si>
    <t>Capital Notes</t>
  </si>
  <si>
    <t>Budget Notes</t>
  </si>
  <si>
    <t>Tax Anticipation</t>
  </si>
  <si>
    <t>Revenue Anticipation</t>
  </si>
  <si>
    <t>Installment Purchases</t>
  </si>
  <si>
    <t>INTEREST</t>
  </si>
  <si>
    <t>INTERFUND TRANSFERS</t>
  </si>
  <si>
    <t>TRANSFERS TO:</t>
  </si>
  <si>
    <t>Highway Fund</t>
  </si>
  <si>
    <t>Capital Projects</t>
  </si>
  <si>
    <t>Transfers to</t>
  </si>
  <si>
    <t>Other Funds</t>
  </si>
  <si>
    <t>TOTAL APPROPRIATIONS</t>
  </si>
  <si>
    <t>GENERAL FUND ESTIMATED REVENUES</t>
  </si>
  <si>
    <t>Real Property Taxes</t>
  </si>
  <si>
    <t xml:space="preserve">  &lt;---don't enter anything here. This cell is calculated based on expense, revenue, and appropriated fund balance</t>
  </si>
  <si>
    <t>OTHER TAX ITEMS</t>
  </si>
  <si>
    <t>Pmt. In Lieu of Taxes</t>
  </si>
  <si>
    <t>Interest and penalties on</t>
  </si>
  <si>
    <t>Non Property Tax</t>
  </si>
  <si>
    <t xml:space="preserve">Sales Tax </t>
  </si>
  <si>
    <t>Cable Franchise Fee</t>
  </si>
  <si>
    <t>Other Non-Prop Tax</t>
  </si>
  <si>
    <t>DEPARTMENTAL INCOME</t>
  </si>
  <si>
    <t>Tax Collection Fees</t>
  </si>
  <si>
    <t>Clerk Fees</t>
  </si>
  <si>
    <t>Dog Control Fees</t>
  </si>
  <si>
    <t>Safety Inspection Fees</t>
  </si>
  <si>
    <t>CAMP &amp; Rec Charges</t>
  </si>
  <si>
    <t>Recreation Concessions</t>
  </si>
  <si>
    <t>Special Recreation-POOL</t>
  </si>
  <si>
    <t>Facility Charges</t>
  </si>
  <si>
    <t>Museum Charges</t>
  </si>
  <si>
    <t>Zoning Fees</t>
  </si>
  <si>
    <t>Planning Fees</t>
  </si>
  <si>
    <t>Garbage Disposal</t>
  </si>
  <si>
    <t>Sale of Cemetery Lots</t>
  </si>
  <si>
    <t>Charges for Cem. Services</t>
  </si>
  <si>
    <t>Services for Other Gov.</t>
  </si>
  <si>
    <t>USE OF MONEY AND</t>
  </si>
  <si>
    <t>PROPERTY</t>
  </si>
  <si>
    <t>Interest and Earnings</t>
  </si>
  <si>
    <t>Rental of Real Property</t>
  </si>
  <si>
    <t>LICENSES AND PERMITS</t>
  </si>
  <si>
    <t>Business &amp; Occup. Lic.</t>
  </si>
  <si>
    <t>Games of Chance</t>
  </si>
  <si>
    <t>Bingo License</t>
  </si>
  <si>
    <t>Dog License</t>
  </si>
  <si>
    <t>Building Permits</t>
  </si>
  <si>
    <t>Search fees</t>
  </si>
  <si>
    <t>FINES &amp; FORFEITURES</t>
  </si>
  <si>
    <t>Fines and Forfeited Bail</t>
  </si>
  <si>
    <t>Fines, Dog Cases</t>
  </si>
  <si>
    <t>SALES OF PROPERTY</t>
  </si>
  <si>
    <t>AND COMPENSATION</t>
  </si>
  <si>
    <t>FOR LOSS</t>
  </si>
  <si>
    <t>Sales of Scrap</t>
  </si>
  <si>
    <t>Minor Sales, other</t>
  </si>
  <si>
    <t>Sales of Real Property</t>
  </si>
  <si>
    <t>Sales of Equipment</t>
  </si>
  <si>
    <t>Insurance Recoveries</t>
  </si>
  <si>
    <t>MISCELLANEOUS</t>
  </si>
  <si>
    <t>Refunds of Prior Year</t>
  </si>
  <si>
    <t>Expenditures</t>
  </si>
  <si>
    <t>Donations- Camp</t>
  </si>
  <si>
    <t>Gifts and Donations</t>
  </si>
  <si>
    <t>Endowment &amp; Trust</t>
  </si>
  <si>
    <t>Fund Income</t>
  </si>
  <si>
    <t>Other Unclassified</t>
  </si>
  <si>
    <t>Revenues</t>
  </si>
  <si>
    <t xml:space="preserve">    Miscellaneous Income</t>
  </si>
  <si>
    <t xml:space="preserve">    C.A.C.</t>
  </si>
  <si>
    <t xml:space="preserve">    Tobacco Settlement</t>
  </si>
  <si>
    <t xml:space="preserve">    Historical Society Grant</t>
  </si>
  <si>
    <t>INTERFUND REVENUES</t>
  </si>
  <si>
    <t>Interfund Revenues</t>
  </si>
  <si>
    <t>STATE AID</t>
  </si>
  <si>
    <t>Per Capita</t>
  </si>
  <si>
    <t>Mortgage Tax</t>
  </si>
  <si>
    <t>Youth Programs</t>
  </si>
  <si>
    <t>State Aid - nyserta grant</t>
  </si>
  <si>
    <t>State Aid - OCA Grant</t>
  </si>
  <si>
    <t>State Aid - JCAP Grant</t>
  </si>
  <si>
    <t>FEDERAL AID</t>
  </si>
  <si>
    <t>Civil Defense</t>
  </si>
  <si>
    <t>Public Works Employment</t>
  </si>
  <si>
    <t>Programs for Aging</t>
  </si>
  <si>
    <t>Emergency Disaster</t>
  </si>
  <si>
    <t>Assistance</t>
  </si>
  <si>
    <t>INTERFUND TRANSFER</t>
  </si>
  <si>
    <t>Interfund Transfer</t>
  </si>
  <si>
    <t>TOTAL NON-PROP TAX REVENUES</t>
  </si>
  <si>
    <t>TOTAL ESTIMATED NON-PROPERTY TAX REVENUES</t>
  </si>
  <si>
    <t>APPROPRIATION OF</t>
  </si>
  <si>
    <t>FUND BALANCE</t>
  </si>
  <si>
    <t>HIGHWAY COSTS</t>
  </si>
  <si>
    <t xml:space="preserve">ACTUAL </t>
  </si>
  <si>
    <t>GENERAL REPAIRS</t>
  </si>
  <si>
    <t>Personal Services REG</t>
  </si>
  <si>
    <t>IMPROVEMENTS</t>
  </si>
  <si>
    <t>CHIPS reimbursable</t>
  </si>
  <si>
    <t>5112.2c</t>
  </si>
  <si>
    <t>BRIDGES</t>
  </si>
  <si>
    <t>MACHINERY</t>
  </si>
  <si>
    <t>BRUSH &amp; WEEDS</t>
  </si>
  <si>
    <t>SNOW REMOVAL</t>
  </si>
  <si>
    <t>SERVICE OTHER GOV.</t>
  </si>
  <si>
    <t xml:space="preserve">&lt;&lt;---THIS CELL IS AUTOMATICALLY CALCULATED </t>
  </si>
  <si>
    <t>BASED ON AMOUNT IS DA5110.1</t>
  </si>
  <si>
    <t xml:space="preserve">        TOTAL INT FUND TRANS</t>
  </si>
  <si>
    <t>HIGHWAY ESTIMATED REVENUES</t>
  </si>
  <si>
    <t>HIGHWAY REVENUE</t>
  </si>
  <si>
    <t>LOCALSOURCES</t>
  </si>
  <si>
    <t>Property Tax</t>
  </si>
  <si>
    <t>&lt;&lt;&lt;&lt;----don’t enter this, it is calculated on the summary page</t>
  </si>
  <si>
    <t>and feeds back to this cell.</t>
  </si>
  <si>
    <t>Distribution by County</t>
  </si>
  <si>
    <t>Services for Other</t>
  </si>
  <si>
    <t>Governments</t>
  </si>
  <si>
    <t>Sale of Equipment</t>
  </si>
  <si>
    <t>Sale of Scrap</t>
  </si>
  <si>
    <t>Insurance Recovery</t>
  </si>
  <si>
    <t>Miscellaneous</t>
  </si>
  <si>
    <t xml:space="preserve">CHIPs  </t>
  </si>
  <si>
    <t>CHIPS pave NY</t>
  </si>
  <si>
    <t>SEMA</t>
  </si>
  <si>
    <t>FEMA</t>
  </si>
  <si>
    <t>45__</t>
  </si>
  <si>
    <t>Trans from General Fund</t>
  </si>
  <si>
    <t>BOND PROCEEDS</t>
  </si>
  <si>
    <t>LIGHTING DISTRICT</t>
  </si>
  <si>
    <t>Lighting District</t>
  </si>
  <si>
    <t>Contractual expense</t>
  </si>
  <si>
    <t>SL</t>
  </si>
  <si>
    <t>UNEXPENDED FUND BAL.</t>
  </si>
  <si>
    <t>FIRE PROTECTION DISTRICT</t>
  </si>
  <si>
    <t>Fire Protection District</t>
  </si>
  <si>
    <t>SF</t>
  </si>
  <si>
    <t>SCHEDULE OF SALARIES OF ELECTED AND APPOINTED TOWN OFFICIALS</t>
  </si>
  <si>
    <t>(ARTICLE 8 OF THE TOWN LAW)</t>
  </si>
  <si>
    <t>OFFICER</t>
  </si>
  <si>
    <t xml:space="preserve">SALARY </t>
  </si>
  <si>
    <t>TAX COLLECTOR</t>
  </si>
  <si>
    <t>TOWN CLERK</t>
  </si>
  <si>
    <t>ANIMAL CONTROL OFFICER</t>
  </si>
  <si>
    <t>SUPERINTENDENT OF HIGHWAYS</t>
  </si>
  <si>
    <t xml:space="preserve">ASSISTANT HISTORIAN </t>
  </si>
  <si>
    <t>ZONING ENFORCEMENT OFFICER / BUILDING INSPECTOR</t>
  </si>
  <si>
    <t>DEPUTY HIGHWAY SUPERINTENDENT</t>
  </si>
  <si>
    <t>HIGHWAY CREW MEMBER</t>
  </si>
  <si>
    <t>CLERKS &amp; SECRETARIES</t>
  </si>
  <si>
    <t>KIDS CAMP DIRECTOR</t>
  </si>
  <si>
    <t>HEAD LIFEGUARD</t>
  </si>
  <si>
    <t xml:space="preserve">POOL DIRECTOR </t>
  </si>
  <si>
    <t>COURT CLERK</t>
  </si>
  <si>
    <t>DEPUTY COURT CLERK</t>
  </si>
  <si>
    <t>CLEANING SERVICE</t>
  </si>
  <si>
    <t>Taxible Assessed Value</t>
  </si>
  <si>
    <t>CLIMATE SMART GRANT</t>
  </si>
  <si>
    <t>Contractual Exp. FENCE</t>
  </si>
  <si>
    <t xml:space="preserve">SUMMARY OF 2022 TOWN BUDGET </t>
  </si>
  <si>
    <t>BUILDING MANAGER &amp; CLEANING SERVICE</t>
  </si>
  <si>
    <t>PROGRAMS FOR AGING &amp;ANHNA</t>
  </si>
  <si>
    <t>CENT. COMM SYSTEMS</t>
  </si>
  <si>
    <t>ARPA</t>
  </si>
  <si>
    <t>Personal Services-ZEO Secy</t>
  </si>
  <si>
    <t>POLICE</t>
  </si>
  <si>
    <t>SALARY</t>
  </si>
  <si>
    <t>Hourly Rates</t>
  </si>
  <si>
    <t>Percent</t>
  </si>
  <si>
    <t>Increase</t>
  </si>
  <si>
    <t>ASSESSOR (2022 base $20,600, Reval Overtime $20,600)</t>
  </si>
  <si>
    <t>HIGHWAY LABOR/MAINTENANCE (with CDL}</t>
  </si>
  <si>
    <t>TOWN BOARD ($3050 x 4)</t>
  </si>
  <si>
    <t>TOWN JUSTICES ($5832.50 x 2)</t>
  </si>
  <si>
    <t>2022 Budget - 11/6/2021</t>
  </si>
  <si>
    <t>CAMP COUNSELORS ($15-$20 in 2021; $16-$22 in 2022)</t>
  </si>
  <si>
    <t>LIFE GUARDS ($15-$20 in 2021; $16-$22 in 2022)</t>
  </si>
  <si>
    <t>DEPUTY ZEO/BUILDING INSPECTOR (Position not filled in 2021)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</si>
</sst>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"/>
    <numFmt numFmtId="167" formatCode="0.000%"/>
    <numFmt numFmtId="168" formatCode="_(* #,##0.000_);_(* \(#,##0.000\);_(* &quot;-&quot;???_);_(@_)"/>
    <numFmt numFmtId="169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u val="singleAccounting"/>
      <sz val="12"/>
      <name val="Times New Roman"/>
      <family val="1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19" borderId="0" applyNumberFormat="0" applyBorder="0" applyAlignment="0" applyProtection="0"/>
    <xf numFmtId="0" fontId="0" fillId="20" borderId="7" applyNumberFormat="0" applyFont="0" applyAlignment="0" applyProtection="0"/>
    <xf numFmtId="0" fontId="30" fillId="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1" fontId="3" fillId="0" borderId="10" xfId="0" applyNumberFormat="1" applyFont="1" applyBorder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11" xfId="0" applyNumberFormat="1" applyFont="1" applyBorder="1" applyAlignment="1" applyProtection="1">
      <alignment/>
      <protection locked="0"/>
    </xf>
    <xf numFmtId="43" fontId="12" fillId="21" borderId="0" xfId="42" applyFont="1" applyFill="1" applyAlignment="1" applyProtection="1">
      <alignment/>
      <protection locked="0"/>
    </xf>
    <xf numFmtId="0" fontId="3" fillId="6" borderId="0" xfId="0" applyFont="1" applyFill="1" applyAlignment="1" applyProtection="1">
      <alignment horizontal="centerContinuous"/>
      <protection/>
    </xf>
    <xf numFmtId="0" fontId="3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right"/>
      <protection/>
    </xf>
    <xf numFmtId="0" fontId="3" fillId="6" borderId="0" xfId="0" applyFont="1" applyFill="1" applyAlignment="1" applyProtection="1">
      <alignment horizontal="left"/>
      <protection/>
    </xf>
    <xf numFmtId="0" fontId="3" fillId="6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41" fontId="3" fillId="6" borderId="10" xfId="0" applyNumberFormat="1" applyFont="1" applyFill="1" applyBorder="1" applyAlignment="1" applyProtection="1">
      <alignment/>
      <protection/>
    </xf>
    <xf numFmtId="41" fontId="3" fillId="6" borderId="12" xfId="0" applyNumberFormat="1" applyFont="1" applyFill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41" fontId="3" fillId="0" borderId="10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2" fillId="6" borderId="0" xfId="0" applyNumberFormat="1" applyFont="1" applyFill="1" applyAlignment="1" applyProtection="1">
      <alignment/>
      <protection/>
    </xf>
    <xf numFmtId="41" fontId="3" fillId="6" borderId="0" xfId="0" applyNumberFormat="1" applyFont="1" applyFill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41" fontId="3" fillId="0" borderId="12" xfId="0" applyNumberFormat="1" applyFont="1" applyFill="1" applyBorder="1" applyAlignment="1" applyProtection="1">
      <alignment/>
      <protection/>
    </xf>
    <xf numFmtId="41" fontId="3" fillId="6" borderId="1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6" borderId="14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41" fontId="3" fillId="0" borderId="11" xfId="0" applyNumberFormat="1" applyFont="1" applyBorder="1" applyAlignment="1" applyProtection="1">
      <alignment/>
      <protection/>
    </xf>
    <xf numFmtId="41" fontId="3" fillId="6" borderId="0" xfId="0" applyNumberFormat="1" applyFont="1" applyFill="1" applyBorder="1" applyAlignment="1" applyProtection="1">
      <alignment horizontal="right"/>
      <protection/>
    </xf>
    <xf numFmtId="41" fontId="3" fillId="0" borderId="14" xfId="0" applyNumberFormat="1" applyFont="1" applyBorder="1" applyAlignment="1" applyProtection="1">
      <alignment/>
      <protection/>
    </xf>
    <xf numFmtId="14" fontId="3" fillId="6" borderId="0" xfId="0" applyNumberFormat="1" applyFont="1" applyFill="1" applyAlignment="1" applyProtection="1">
      <alignment horizontal="center"/>
      <protection/>
    </xf>
    <xf numFmtId="41" fontId="3" fillId="6" borderId="13" xfId="0" applyNumberFormat="1" applyFont="1" applyFill="1" applyBorder="1" applyAlignment="1" applyProtection="1">
      <alignment/>
      <protection/>
    </xf>
    <xf numFmtId="41" fontId="3" fillId="0" borderId="15" xfId="0" applyNumberFormat="1" applyFont="1" applyBorder="1" applyAlignment="1" applyProtection="1">
      <alignment/>
      <protection/>
    </xf>
    <xf numFmtId="41" fontId="3" fillId="0" borderId="1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41" fontId="3" fillId="6" borderId="16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22" borderId="14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righ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1" fontId="3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41" fontId="3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3" fillId="0" borderId="0" xfId="0" applyNumberFormat="1" applyFont="1" applyAlignment="1" applyProtection="1" quotePrefix="1">
      <alignment horizontal="center"/>
      <protection/>
    </xf>
    <xf numFmtId="43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0" fontId="9" fillId="0" borderId="0" xfId="0" applyNumberFormat="1" applyFont="1" applyAlignment="1" applyProtection="1">
      <alignment horizontal="center"/>
      <protection/>
    </xf>
    <xf numFmtId="7" fontId="9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43" fontId="3" fillId="0" borderId="10" xfId="0" applyNumberFormat="1" applyFont="1" applyBorder="1" applyAlignment="1" applyProtection="1">
      <alignment horizontal="center"/>
      <protection/>
    </xf>
    <xf numFmtId="166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/>
      <protection/>
    </xf>
    <xf numFmtId="41" fontId="3" fillId="0" borderId="15" xfId="0" applyNumberFormat="1" applyFont="1" applyFill="1" applyBorder="1" applyAlignment="1" applyProtection="1">
      <alignment/>
      <protection/>
    </xf>
    <xf numFmtId="43" fontId="9" fillId="0" borderId="0" xfId="0" applyNumberFormat="1" applyFont="1" applyAlignment="1" applyProtection="1">
      <alignment horizontal="right"/>
      <protection/>
    </xf>
    <xf numFmtId="43" fontId="9" fillId="0" borderId="0" xfId="0" applyNumberFormat="1" applyFont="1" applyAlignment="1" applyProtection="1">
      <alignment horizontal="center"/>
      <protection/>
    </xf>
    <xf numFmtId="41" fontId="3" fillId="0" borderId="10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11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/>
    </xf>
    <xf numFmtId="14" fontId="8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5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41" fontId="3" fillId="21" borderId="0" xfId="0" applyNumberFormat="1" applyFont="1" applyFill="1" applyAlignment="1" applyProtection="1">
      <alignment/>
      <protection/>
    </xf>
    <xf numFmtId="0" fontId="3" fillId="21" borderId="0" xfId="0" applyFont="1" applyFill="1" applyAlignment="1" applyProtection="1">
      <alignment/>
      <protection/>
    </xf>
    <xf numFmtId="0" fontId="35" fillId="0" borderId="0" xfId="0" applyFont="1" applyAlignment="1" applyProtection="1">
      <alignment horizontal="centerContinuous"/>
      <protection/>
    </xf>
    <xf numFmtId="0" fontId="36" fillId="0" borderId="0" xfId="0" applyFont="1" applyBorder="1" applyAlignment="1" applyProtection="1">
      <alignment horizontal="center"/>
      <protection/>
    </xf>
    <xf numFmtId="41" fontId="3" fillId="9" borderId="0" xfId="0" applyNumberFormat="1" applyFont="1" applyFill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43" fontId="3" fillId="0" borderId="10" xfId="42" applyFont="1" applyFill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/>
    </xf>
    <xf numFmtId="43" fontId="3" fillId="0" borderId="10" xfId="42" applyFont="1" applyBorder="1" applyAlignment="1" applyProtection="1">
      <alignment horizontal="center"/>
      <protection/>
    </xf>
    <xf numFmtId="43" fontId="3" fillId="0" borderId="13" xfId="42" applyFont="1" applyBorder="1" applyAlignment="1" applyProtection="1">
      <alignment horizontal="center"/>
      <protection/>
    </xf>
    <xf numFmtId="43" fontId="3" fillId="0" borderId="10" xfId="42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/>
    </xf>
    <xf numFmtId="43" fontId="3" fillId="0" borderId="0" xfId="42" applyFont="1" applyBorder="1" applyAlignment="1" applyProtection="1">
      <alignment horizontal="center"/>
      <protection/>
    </xf>
    <xf numFmtId="43" fontId="3" fillId="0" borderId="0" xfId="0" applyNumberFormat="1" applyFont="1" applyBorder="1" applyAlignment="1" applyProtection="1">
      <alignment horizontal="center"/>
      <protection/>
    </xf>
    <xf numFmtId="169" fontId="3" fillId="0" borderId="1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3" fontId="37" fillId="0" borderId="0" xfId="4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2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3" width="9.140625" style="17" customWidth="1"/>
    <col min="4" max="4" width="16.28125" style="17" customWidth="1"/>
    <col min="5" max="16384" width="9.140625" style="17" customWidth="1"/>
  </cols>
  <sheetData>
    <row r="4" ht="12.75">
      <c r="D4" s="17" t="s">
        <v>0</v>
      </c>
    </row>
    <row r="5" spans="1:7" ht="27.75">
      <c r="A5" s="113"/>
      <c r="B5" s="113"/>
      <c r="C5" s="113"/>
      <c r="D5" s="113"/>
      <c r="E5" s="113"/>
      <c r="F5" s="113"/>
      <c r="G5" s="113"/>
    </row>
    <row r="7" spans="1:7" ht="27.75">
      <c r="A7" s="138" t="s">
        <v>335</v>
      </c>
      <c r="B7" s="138"/>
      <c r="C7" s="138"/>
      <c r="D7" s="138"/>
      <c r="E7" s="138"/>
      <c r="F7" s="138"/>
      <c r="G7" s="138"/>
    </row>
    <row r="8" spans="3:4" ht="12.75">
      <c r="C8" s="87"/>
      <c r="D8" s="114"/>
    </row>
    <row r="9" spans="3:4" ht="12.75">
      <c r="C9" s="87"/>
      <c r="D9" s="114"/>
    </row>
    <row r="11" spans="1:7" ht="35.25">
      <c r="A11" s="115" t="s">
        <v>1</v>
      </c>
      <c r="B11" s="115"/>
      <c r="C11" s="115"/>
      <c r="D11" s="115"/>
      <c r="E11" s="115"/>
      <c r="F11" s="115"/>
      <c r="G11" s="115"/>
    </row>
    <row r="13" spans="1:7" ht="20.25">
      <c r="A13" s="116" t="s">
        <v>2</v>
      </c>
      <c r="B13" s="116"/>
      <c r="C13" s="116"/>
      <c r="D13" s="116"/>
      <c r="E13" s="116"/>
      <c r="F13" s="116"/>
      <c r="G13" s="116"/>
    </row>
    <row r="16" spans="2:3" ht="12.75">
      <c r="B16" s="17" t="s">
        <v>3</v>
      </c>
      <c r="C16" s="117"/>
    </row>
    <row r="18" spans="3:4" ht="12.75">
      <c r="C18" s="17" t="s">
        <v>4</v>
      </c>
      <c r="D18" s="118">
        <v>44518</v>
      </c>
    </row>
    <row r="19" ht="12.75">
      <c r="C19" s="17" t="s">
        <v>5</v>
      </c>
    </row>
    <row r="22" ht="12.75">
      <c r="C22" s="17" t="s">
        <v>6</v>
      </c>
    </row>
  </sheetData>
  <sheetProtection/>
  <mergeCells count="1">
    <mergeCell ref="A7:G7"/>
  </mergeCells>
  <printOptions horizontalCentered="1"/>
  <pageMargins left="1" right="1" top="1" bottom="1" header="0.5" footer="0.5"/>
  <pageSetup fitToHeight="0" fitToWidth="1" horizontalDpi="600" verticalDpi="600" orientation="portrait" r:id="rId1"/>
  <headerFooter alignWithMargins="0"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7:E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120" customWidth="1"/>
    <col min="2" max="2" width="10.421875" style="120" customWidth="1"/>
    <col min="3" max="4" width="9.140625" style="120" customWidth="1"/>
    <col min="5" max="5" width="34.57421875" style="120" customWidth="1"/>
    <col min="6" max="16384" width="9.140625" style="120" customWidth="1"/>
  </cols>
  <sheetData>
    <row r="7" ht="23.25">
      <c r="B7" s="119"/>
    </row>
    <row r="8" spans="2:5" ht="23.25">
      <c r="B8" s="119"/>
      <c r="E8" s="121" t="s">
        <v>317</v>
      </c>
    </row>
    <row r="10" ht="25.5" customHeight="1">
      <c r="E10" s="4">
        <v>311156677</v>
      </c>
    </row>
  </sheetData>
  <sheetProtection password="C268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9"/>
  <sheetViews>
    <sheetView zoomScale="75" zoomScaleNormal="75" zoomScalePageLayoutView="0" workbookViewId="0" topLeftCell="A27">
      <selection activeCell="Q33" sqref="Q33"/>
    </sheetView>
  </sheetViews>
  <sheetFormatPr defaultColWidth="9.140625" defaultRowHeight="12.75"/>
  <cols>
    <col min="1" max="1" width="7.8515625" style="14" customWidth="1"/>
    <col min="2" max="2" width="25.7109375" style="14" customWidth="1"/>
    <col min="3" max="3" width="1.8515625" style="14" customWidth="1"/>
    <col min="4" max="4" width="20.7109375" style="14" customWidth="1"/>
    <col min="5" max="5" width="1.7109375" style="14" customWidth="1"/>
    <col min="6" max="6" width="20.7109375" style="14" customWidth="1"/>
    <col min="7" max="7" width="1.7109375" style="14" customWidth="1"/>
    <col min="8" max="8" width="20.7109375" style="14" customWidth="1"/>
    <col min="9" max="9" width="1.7109375" style="14" customWidth="1"/>
    <col min="10" max="10" width="20.7109375" style="14" customWidth="1"/>
    <col min="11" max="11" width="1.7109375" style="14" customWidth="1"/>
    <col min="12" max="12" width="12.57421875" style="14" customWidth="1"/>
    <col min="13" max="14" width="9.8515625" style="14" customWidth="1"/>
    <col min="15" max="16384" width="9.140625" style="14" customWidth="1"/>
  </cols>
  <sheetData>
    <row r="1" spans="1:11" ht="38.25" customHeight="1">
      <c r="A1" s="124" t="s">
        <v>320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4:11" ht="15.75">
      <c r="D3" s="55" t="s">
        <v>7</v>
      </c>
      <c r="E3" s="55"/>
      <c r="F3" s="55"/>
      <c r="G3" s="55"/>
      <c r="H3" s="55" t="s">
        <v>8</v>
      </c>
      <c r="I3" s="55"/>
      <c r="J3" s="55" t="s">
        <v>9</v>
      </c>
      <c r="K3" s="55"/>
    </row>
    <row r="4" spans="3:11" ht="15.75">
      <c r="C4" s="49"/>
      <c r="D4" s="55" t="s">
        <v>10</v>
      </c>
      <c r="E4" s="55"/>
      <c r="F4" s="55" t="s">
        <v>8</v>
      </c>
      <c r="G4" s="55"/>
      <c r="H4" s="55" t="s">
        <v>11</v>
      </c>
      <c r="I4" s="55"/>
      <c r="J4" s="55" t="s">
        <v>12</v>
      </c>
      <c r="K4" s="55"/>
    </row>
    <row r="5" spans="1:11" ht="15.75">
      <c r="A5" s="47" t="s">
        <v>13</v>
      </c>
      <c r="B5" s="47" t="s">
        <v>14</v>
      </c>
      <c r="C5" s="49"/>
      <c r="D5" s="56" t="s">
        <v>15</v>
      </c>
      <c r="E5" s="55"/>
      <c r="F5" s="56" t="s">
        <v>16</v>
      </c>
      <c r="G5" s="55"/>
      <c r="H5" s="56" t="s">
        <v>17</v>
      </c>
      <c r="I5" s="55"/>
      <c r="J5" s="56" t="s">
        <v>18</v>
      </c>
      <c r="K5" s="55"/>
    </row>
    <row r="6" spans="1:11" ht="15.75">
      <c r="A6" s="49"/>
      <c r="B6" s="49"/>
      <c r="C6" s="49"/>
      <c r="D6" s="57"/>
      <c r="E6" s="55"/>
      <c r="F6" s="57"/>
      <c r="G6" s="55"/>
      <c r="H6" s="57"/>
      <c r="I6" s="55"/>
      <c r="J6" s="57"/>
      <c r="K6" s="55"/>
    </row>
    <row r="7" spans="1:11" ht="15.75">
      <c r="A7" s="47" t="s">
        <v>19</v>
      </c>
      <c r="B7" s="47"/>
      <c r="C7" s="49"/>
      <c r="D7" s="56"/>
      <c r="E7" s="56"/>
      <c r="F7" s="56"/>
      <c r="G7" s="56"/>
      <c r="H7" s="56"/>
      <c r="I7" s="56"/>
      <c r="J7" s="56"/>
      <c r="K7" s="55"/>
    </row>
    <row r="8" spans="1:11" ht="15.75">
      <c r="A8" s="14" t="s">
        <v>20</v>
      </c>
      <c r="B8" s="14" t="s">
        <v>21</v>
      </c>
      <c r="C8" s="49"/>
      <c r="D8" s="58">
        <f>+'2022 GEN APPR'!AA403</f>
        <v>891751.865</v>
      </c>
      <c r="E8" s="53"/>
      <c r="F8" s="58">
        <f>+'2022 GEN REV '!AA97</f>
        <v>626550</v>
      </c>
      <c r="G8" s="53"/>
      <c r="H8" s="58">
        <f>+'2022 GEN REV '!AA101</f>
        <v>221000</v>
      </c>
      <c r="I8" s="59"/>
      <c r="J8" s="60">
        <f>+D8-F8-H8</f>
        <v>44201.86499999999</v>
      </c>
      <c r="K8" s="59"/>
    </row>
    <row r="9" spans="2:11" ht="7.5" customHeight="1">
      <c r="B9" s="49"/>
      <c r="C9" s="61"/>
      <c r="D9" s="62"/>
      <c r="E9" s="63"/>
      <c r="F9" s="62"/>
      <c r="G9" s="63"/>
      <c r="H9" s="62"/>
      <c r="I9" s="63"/>
      <c r="J9" s="62"/>
      <c r="K9" s="59"/>
    </row>
    <row r="10" spans="2:11" ht="15.75" hidden="1">
      <c r="B10" s="49"/>
      <c r="C10" s="61"/>
      <c r="D10" s="62"/>
      <c r="E10" s="63"/>
      <c r="F10" s="62"/>
      <c r="G10" s="63"/>
      <c r="H10" s="62"/>
      <c r="I10" s="63"/>
      <c r="J10" s="62"/>
      <c r="K10" s="59"/>
    </row>
    <row r="11" spans="3:11" ht="3.75" customHeight="1">
      <c r="C11" s="61"/>
      <c r="D11" s="60"/>
      <c r="E11" s="63"/>
      <c r="F11" s="60"/>
      <c r="G11" s="63"/>
      <c r="H11" s="60"/>
      <c r="I11" s="63"/>
      <c r="J11" s="60"/>
      <c r="K11" s="59"/>
    </row>
    <row r="12" spans="1:12" ht="15.75">
      <c r="A12" s="14" t="s">
        <v>22</v>
      </c>
      <c r="B12" s="14" t="s">
        <v>23</v>
      </c>
      <c r="C12" s="49"/>
      <c r="D12" s="58">
        <f>+'2022 HWY APPR'!Y107</f>
        <v>972718.25</v>
      </c>
      <c r="E12" s="64"/>
      <c r="F12" s="58">
        <f>+'2022 HWY REV'!Y32</f>
        <v>277500</v>
      </c>
      <c r="G12" s="64"/>
      <c r="H12" s="58">
        <f>+'2022 HWY REV'!Y36</f>
        <v>25000</v>
      </c>
      <c r="I12" s="63"/>
      <c r="J12" s="60">
        <f>+D12-F12-H12</f>
        <v>670218.25</v>
      </c>
      <c r="K12" s="59"/>
      <c r="L12" s="19"/>
    </row>
    <row r="13" spans="3:12" ht="15.75">
      <c r="C13" s="49"/>
      <c r="D13" s="58"/>
      <c r="E13" s="64"/>
      <c r="F13" s="58"/>
      <c r="G13" s="64"/>
      <c r="H13" s="58"/>
      <c r="I13" s="63"/>
      <c r="J13" s="60"/>
      <c r="K13" s="59"/>
      <c r="L13" s="19"/>
    </row>
    <row r="14" spans="2:12" ht="16.5" thickBot="1">
      <c r="B14" s="14" t="s">
        <v>24</v>
      </c>
      <c r="C14" s="49"/>
      <c r="D14" s="65">
        <f>SUM(D8:D12)</f>
        <v>1864470.115</v>
      </c>
      <c r="E14" s="64"/>
      <c r="F14" s="65">
        <f>SUM(F8:F12)</f>
        <v>904050</v>
      </c>
      <c r="G14" s="64"/>
      <c r="H14" s="65">
        <f>SUM(H8:H12)</f>
        <v>246000</v>
      </c>
      <c r="I14" s="63"/>
      <c r="J14" s="65">
        <f>SUM(J8:J12)</f>
        <v>714420.115</v>
      </c>
      <c r="K14" s="59"/>
      <c r="L14" s="19"/>
    </row>
    <row r="15" spans="3:11" ht="16.5" thickTop="1">
      <c r="C15" s="49"/>
      <c r="D15" s="58"/>
      <c r="E15" s="64"/>
      <c r="F15" s="58"/>
      <c r="G15" s="64"/>
      <c r="H15" s="58"/>
      <c r="I15" s="63"/>
      <c r="J15" s="60"/>
      <c r="K15" s="59"/>
    </row>
    <row r="16" spans="3:13" ht="15.75">
      <c r="C16" s="61"/>
      <c r="D16" s="60"/>
      <c r="E16" s="59"/>
      <c r="F16" s="60"/>
      <c r="G16" s="59"/>
      <c r="H16" s="60"/>
      <c r="I16" s="63"/>
      <c r="J16" s="60"/>
      <c r="K16" s="66"/>
      <c r="L16" s="19"/>
      <c r="M16" s="19"/>
    </row>
    <row r="17" spans="3:13" ht="15.75">
      <c r="C17" s="61"/>
      <c r="D17" s="60"/>
      <c r="E17" s="59"/>
      <c r="F17" s="60"/>
      <c r="G17" s="59"/>
      <c r="H17" s="60"/>
      <c r="I17" s="63"/>
      <c r="J17" s="60"/>
      <c r="K17" s="66"/>
      <c r="L17" s="19"/>
      <c r="M17" s="19"/>
    </row>
    <row r="18" spans="3:13" ht="15.75" hidden="1">
      <c r="C18" s="61"/>
      <c r="D18" s="60"/>
      <c r="E18" s="59"/>
      <c r="F18" s="60"/>
      <c r="G18" s="59"/>
      <c r="H18" s="60"/>
      <c r="I18" s="63"/>
      <c r="J18" s="60"/>
      <c r="K18" s="66"/>
      <c r="L18" s="19"/>
      <c r="M18" s="19"/>
    </row>
    <row r="19" spans="3:13" ht="15.75" hidden="1">
      <c r="C19" s="61"/>
      <c r="D19" s="60"/>
      <c r="E19" s="59"/>
      <c r="F19" s="60"/>
      <c r="G19" s="59"/>
      <c r="H19" s="60"/>
      <c r="I19" s="63"/>
      <c r="J19" s="60"/>
      <c r="K19" s="66"/>
      <c r="L19" s="19"/>
      <c r="M19" s="19"/>
    </row>
    <row r="20" spans="3:13" ht="15.75" hidden="1">
      <c r="C20" s="61"/>
      <c r="D20" s="60"/>
      <c r="E20" s="59"/>
      <c r="F20" s="60"/>
      <c r="G20" s="59"/>
      <c r="H20" s="60"/>
      <c r="I20" s="63"/>
      <c r="J20" s="60"/>
      <c r="K20" s="66"/>
      <c r="L20" s="19"/>
      <c r="M20" s="19"/>
    </row>
    <row r="21" spans="3:13" ht="15.75" hidden="1">
      <c r="C21" s="61"/>
      <c r="D21" s="60"/>
      <c r="E21" s="59"/>
      <c r="F21" s="60"/>
      <c r="G21" s="59"/>
      <c r="H21" s="60"/>
      <c r="I21" s="63"/>
      <c r="J21" s="60"/>
      <c r="K21" s="66"/>
      <c r="L21" s="19"/>
      <c r="M21" s="19"/>
    </row>
    <row r="22" spans="3:13" ht="15.75">
      <c r="C22" s="61"/>
      <c r="D22" s="60"/>
      <c r="E22" s="59"/>
      <c r="F22" s="60"/>
      <c r="G22" s="59"/>
      <c r="H22" s="60"/>
      <c r="I22" s="63"/>
      <c r="J22" s="60"/>
      <c r="K22" s="66"/>
      <c r="L22" s="19"/>
      <c r="M22" s="19"/>
    </row>
    <row r="23" spans="1:45" ht="15.75">
      <c r="A23" s="47" t="s">
        <v>25</v>
      </c>
      <c r="B23" s="47"/>
      <c r="C23" s="67"/>
      <c r="D23" s="68"/>
      <c r="E23" s="69"/>
      <c r="F23" s="68"/>
      <c r="G23" s="69"/>
      <c r="H23" s="68"/>
      <c r="I23" s="63"/>
      <c r="J23" s="6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3:45" ht="15.75">
      <c r="C24" s="17"/>
      <c r="D24" s="60"/>
      <c r="E24" s="59"/>
      <c r="F24" s="60"/>
      <c r="G24" s="59"/>
      <c r="H24" s="60"/>
      <c r="I24" s="63"/>
      <c r="J24" s="6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5.75">
      <c r="A25" s="14" t="s">
        <v>26</v>
      </c>
      <c r="B25" s="14" t="s">
        <v>27</v>
      </c>
      <c r="C25" s="17"/>
      <c r="D25" s="60">
        <f>+'2022 Light'!S13</f>
        <v>4500</v>
      </c>
      <c r="E25" s="59"/>
      <c r="F25" s="60">
        <f>+'2022 Light'!S17</f>
        <v>0</v>
      </c>
      <c r="G25" s="59"/>
      <c r="H25" s="60">
        <f>+'2022 Light'!S21</f>
        <v>0</v>
      </c>
      <c r="I25" s="59"/>
      <c r="J25" s="60">
        <f>+D25-F25-H25</f>
        <v>4500</v>
      </c>
      <c r="K25" s="19"/>
      <c r="L25" s="7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3:45" ht="15.75">
      <c r="C26" s="17"/>
      <c r="D26" s="60"/>
      <c r="E26" s="59"/>
      <c r="F26" s="60"/>
      <c r="G26" s="59"/>
      <c r="H26" s="60"/>
      <c r="I26" s="59"/>
      <c r="J26" s="6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5.75">
      <c r="A27" s="14" t="s">
        <v>28</v>
      </c>
      <c r="B27" s="14" t="s">
        <v>29</v>
      </c>
      <c r="C27" s="17"/>
      <c r="D27" s="60">
        <f>+'FIRE DIST'!N13</f>
        <v>374523</v>
      </c>
      <c r="E27" s="59"/>
      <c r="F27" s="60">
        <f>+'FIRE DIST'!N17</f>
        <v>74905</v>
      </c>
      <c r="G27" s="59"/>
      <c r="H27" s="60">
        <f>+'FIRE DIST'!N21</f>
        <v>0</v>
      </c>
      <c r="I27" s="59"/>
      <c r="J27" s="60">
        <f>+D27-F27-H27</f>
        <v>299618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3:45" ht="15.75">
      <c r="C28" s="17"/>
      <c r="D28" s="60"/>
      <c r="E28" s="59"/>
      <c r="F28" s="60"/>
      <c r="G28" s="59"/>
      <c r="H28" s="60"/>
      <c r="I28" s="59"/>
      <c r="J28" s="6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5.75">
      <c r="B29" s="14" t="s">
        <v>119</v>
      </c>
      <c r="C29" s="17"/>
      <c r="D29" s="60">
        <v>29977</v>
      </c>
      <c r="E29" s="59"/>
      <c r="F29" s="60">
        <v>0</v>
      </c>
      <c r="G29" s="59"/>
      <c r="H29" s="60">
        <v>0</v>
      </c>
      <c r="I29" s="59"/>
      <c r="J29" s="60">
        <f>+D29-F29-H29</f>
        <v>29977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3:45" ht="15.75">
      <c r="C30" s="17"/>
      <c r="D30" s="60"/>
      <c r="E30" s="59"/>
      <c r="F30" s="60"/>
      <c r="G30" s="59"/>
      <c r="H30" s="60"/>
      <c r="I30" s="59"/>
      <c r="J30" s="6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6.5" thickBot="1">
      <c r="B31" s="14" t="s">
        <v>30</v>
      </c>
      <c r="C31" s="17"/>
      <c r="D31" s="71">
        <f>SUM(D25:D30)</f>
        <v>409000</v>
      </c>
      <c r="E31" s="59"/>
      <c r="F31" s="71">
        <f>SUM(F25:F30)</f>
        <v>74905</v>
      </c>
      <c r="G31" s="59"/>
      <c r="H31" s="71">
        <f>SUM(H25:H30)</f>
        <v>0</v>
      </c>
      <c r="I31" s="59"/>
      <c r="J31" s="71">
        <f>SUM(J25:J30)</f>
        <v>334095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3:45" ht="16.5" thickTop="1">
      <c r="C32" s="17"/>
      <c r="D32" s="60"/>
      <c r="E32" s="59"/>
      <c r="F32" s="60"/>
      <c r="G32" s="59"/>
      <c r="H32" s="60"/>
      <c r="I32" s="59"/>
      <c r="J32" s="6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3:45" ht="15.75">
      <c r="C33" s="17"/>
      <c r="D33" s="60"/>
      <c r="E33" s="59"/>
      <c r="F33" s="60"/>
      <c r="G33" s="59"/>
      <c r="H33" s="60"/>
      <c r="I33" s="59"/>
      <c r="J33" s="6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5.75">
      <c r="C34" s="17"/>
      <c r="D34" s="60"/>
      <c r="E34" s="59"/>
      <c r="F34" s="60"/>
      <c r="G34" s="59"/>
      <c r="H34" s="60"/>
      <c r="I34" s="59"/>
      <c r="J34" s="6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4:45" ht="20.25">
      <c r="D35" s="125">
        <v>2021</v>
      </c>
      <c r="E35" s="73"/>
      <c r="F35" s="72" t="s">
        <v>31</v>
      </c>
      <c r="G35" s="73"/>
      <c r="H35" s="125">
        <v>2022</v>
      </c>
      <c r="I35" s="73"/>
      <c r="J35" s="74" t="s">
        <v>32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3:45" ht="15.75">
      <c r="C36" s="17"/>
      <c r="D36" s="75"/>
      <c r="E36" s="59"/>
      <c r="F36" s="75"/>
      <c r="G36" s="59"/>
      <c r="H36" s="75"/>
      <c r="I36" s="59"/>
      <c r="J36" s="7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>
      <c r="A37" s="14" t="s">
        <v>33</v>
      </c>
      <c r="D37" s="76">
        <v>316398369</v>
      </c>
      <c r="F37" s="60">
        <f>+H37-D37</f>
        <v>-5241692</v>
      </c>
      <c r="H37" s="76">
        <f>+'Taxable Assessed Value'!E10</f>
        <v>311156677</v>
      </c>
      <c r="I37" s="59"/>
      <c r="J37" s="77">
        <f>+F37/D37</f>
        <v>-0.016566747851977707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.5" customHeight="1">
      <c r="B38" s="17"/>
      <c r="D38" s="78"/>
      <c r="E38" s="78"/>
      <c r="F38" s="78"/>
      <c r="G38" s="78"/>
      <c r="H38" s="78"/>
      <c r="I38" s="59"/>
      <c r="J38" s="7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5.75">
      <c r="A39" s="14" t="s">
        <v>34</v>
      </c>
      <c r="B39" s="17"/>
      <c r="C39" s="17"/>
      <c r="D39" s="60">
        <v>1000</v>
      </c>
      <c r="E39" s="59"/>
      <c r="F39" s="60"/>
      <c r="G39" s="59"/>
      <c r="H39" s="60">
        <v>1000</v>
      </c>
      <c r="I39" s="59"/>
      <c r="J39" s="6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.5" customHeight="1">
      <c r="B40" s="17"/>
      <c r="C40" s="17"/>
      <c r="D40" s="78"/>
      <c r="E40" s="78"/>
      <c r="F40" s="78"/>
      <c r="G40" s="78"/>
      <c r="H40" s="78"/>
      <c r="I40" s="59"/>
      <c r="J40" s="7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5.75">
      <c r="A41" s="14" t="s">
        <v>35</v>
      </c>
      <c r="B41" s="17"/>
      <c r="C41" s="17"/>
      <c r="D41" s="60">
        <f>+D37/D39</f>
        <v>316398.369</v>
      </c>
      <c r="E41" s="59"/>
      <c r="F41" s="60">
        <f>+H41-D41</f>
        <v>-5241.691999999981</v>
      </c>
      <c r="G41" s="59"/>
      <c r="H41" s="60">
        <f>+H37/H39</f>
        <v>311156.677</v>
      </c>
      <c r="I41" s="59"/>
      <c r="J41" s="6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5.75">
      <c r="B42" s="17"/>
      <c r="C42" s="17"/>
      <c r="D42" s="60"/>
      <c r="E42" s="59"/>
      <c r="F42" s="60"/>
      <c r="G42" s="59"/>
      <c r="H42" s="60"/>
      <c r="I42" s="59"/>
      <c r="J42" s="6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5.75">
      <c r="B43" s="17"/>
      <c r="C43" s="17"/>
      <c r="D43" s="60"/>
      <c r="E43" s="59"/>
      <c r="F43" s="60"/>
      <c r="G43" s="59"/>
      <c r="H43" s="60"/>
      <c r="I43" s="59"/>
      <c r="J43" s="6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5.75">
      <c r="B44" s="17"/>
      <c r="C44" s="17"/>
      <c r="D44" s="77"/>
      <c r="E44" s="59"/>
      <c r="F44" s="77"/>
      <c r="G44" s="59"/>
      <c r="H44" s="77"/>
      <c r="I44" s="59"/>
      <c r="J44" s="7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5.75">
      <c r="B45" s="79" t="s">
        <v>36</v>
      </c>
      <c r="C45" s="79"/>
      <c r="D45" s="80">
        <v>135994</v>
      </c>
      <c r="E45" s="81"/>
      <c r="F45" s="80">
        <f>+H45-D45</f>
        <v>-91792</v>
      </c>
      <c r="G45" s="81"/>
      <c r="H45" s="80">
        <f>ROUND(+J8,0)</f>
        <v>44202</v>
      </c>
      <c r="I45" s="81"/>
      <c r="J45" s="82">
        <f>ROUND(+F45/D45,4)</f>
        <v>-0.675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3.75" customHeight="1">
      <c r="B46" s="79"/>
      <c r="C46" s="79"/>
      <c r="D46" s="80"/>
      <c r="E46" s="81"/>
      <c r="F46" s="80"/>
      <c r="G46" s="81"/>
      <c r="H46" s="80"/>
      <c r="I46" s="81"/>
      <c r="J46" s="8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5.75">
      <c r="B47" s="79" t="s">
        <v>37</v>
      </c>
      <c r="C47" s="79"/>
      <c r="D47" s="107">
        <f>ROUND(+D45/D41,2)</f>
        <v>0.43</v>
      </c>
      <c r="E47" s="108"/>
      <c r="F47" s="108">
        <f>ROUND((+H47-D47),4)</f>
        <v>-0.29</v>
      </c>
      <c r="G47" s="108"/>
      <c r="H47" s="107">
        <f>ROUND(+H45/H41,2)</f>
        <v>0.14</v>
      </c>
      <c r="I47" s="81"/>
      <c r="J47" s="82">
        <f>ROUND(+F47/D47,4)</f>
        <v>-0.6744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5.75">
      <c r="B48" s="79"/>
      <c r="C48" s="79"/>
      <c r="D48" s="83"/>
      <c r="E48" s="81"/>
      <c r="F48" s="83"/>
      <c r="G48" s="81"/>
      <c r="H48" s="83"/>
      <c r="I48" s="81"/>
      <c r="J48" s="8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20.25" customHeight="1">
      <c r="B49" s="79"/>
      <c r="C49" s="79"/>
      <c r="D49" s="80"/>
      <c r="E49" s="81"/>
      <c r="F49" s="80"/>
      <c r="G49" s="81"/>
      <c r="H49" s="80"/>
      <c r="I49" s="81"/>
      <c r="J49" s="8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5.75">
      <c r="B50" s="79" t="s">
        <v>38</v>
      </c>
      <c r="C50" s="79"/>
      <c r="D50" s="80">
        <v>615562</v>
      </c>
      <c r="E50" s="81"/>
      <c r="F50" s="108">
        <f>+H50-D50</f>
        <v>54656</v>
      </c>
      <c r="G50" s="81"/>
      <c r="H50" s="80">
        <f>ROUND(+J12,0)</f>
        <v>670218</v>
      </c>
      <c r="I50" s="81"/>
      <c r="J50" s="82">
        <f>ROUND(+F50/D50,4)</f>
        <v>0.0888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3.75" customHeight="1">
      <c r="B51" s="79"/>
      <c r="C51" s="79"/>
      <c r="D51" s="80"/>
      <c r="E51" s="81"/>
      <c r="F51" s="80"/>
      <c r="G51" s="81"/>
      <c r="H51" s="80"/>
      <c r="I51" s="81"/>
      <c r="J51" s="8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5.75">
      <c r="B52" s="79" t="s">
        <v>39</v>
      </c>
      <c r="C52" s="79"/>
      <c r="D52" s="107">
        <f>ROUND(+D50/D41,2)</f>
        <v>1.95</v>
      </c>
      <c r="E52" s="108"/>
      <c r="F52" s="108">
        <f>+H52-D52</f>
        <v>0.19999999999999996</v>
      </c>
      <c r="G52" s="108"/>
      <c r="H52" s="107">
        <f>ROUND(+H50/H41,2)</f>
        <v>2.15</v>
      </c>
      <c r="I52" s="81"/>
      <c r="J52" s="82">
        <f>ROUND(+F52/D52,4)</f>
        <v>0.1026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2" customHeight="1">
      <c r="C53" s="17"/>
      <c r="D53" s="60"/>
      <c r="E53" s="59"/>
      <c r="F53" s="60"/>
      <c r="G53" s="59"/>
      <c r="H53" s="60"/>
      <c r="I53" s="59"/>
      <c r="J53" s="6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2" customHeight="1">
      <c r="C54" s="17"/>
      <c r="D54" s="60"/>
      <c r="E54" s="59"/>
      <c r="F54" s="60"/>
      <c r="G54" s="59"/>
      <c r="H54" s="60"/>
      <c r="I54" s="59"/>
      <c r="J54" s="7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2" customHeight="1">
      <c r="C55" s="17"/>
      <c r="D55" s="60"/>
      <c r="E55" s="59"/>
      <c r="F55" s="60"/>
      <c r="G55" s="59"/>
      <c r="H55" s="60"/>
      <c r="I55" s="59"/>
      <c r="J55" s="6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2" customHeight="1">
      <c r="C56" s="17"/>
      <c r="D56" s="84"/>
      <c r="E56" s="59"/>
      <c r="F56" s="85"/>
      <c r="G56" s="59"/>
      <c r="H56" s="85"/>
      <c r="I56" s="59"/>
      <c r="J56" s="7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2" customHeight="1">
      <c r="C57" s="17"/>
      <c r="D57" s="60"/>
      <c r="E57" s="59"/>
      <c r="F57" s="60"/>
      <c r="G57" s="59"/>
      <c r="H57" s="60"/>
      <c r="I57" s="59"/>
      <c r="J57" s="6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2" customHeight="1">
      <c r="C58" s="17"/>
      <c r="D58" s="60"/>
      <c r="E58" s="59"/>
      <c r="F58" s="60"/>
      <c r="G58" s="59"/>
      <c r="H58" s="60"/>
      <c r="I58" s="59"/>
      <c r="J58" s="6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5.75">
      <c r="B59" s="86" t="s">
        <v>40</v>
      </c>
      <c r="C59" s="87"/>
      <c r="D59" s="88">
        <f>+D62/D41</f>
        <v>2.3753472635631696</v>
      </c>
      <c r="E59" s="89"/>
      <c r="F59" s="88">
        <f>ROUND(+H59-D59,2)</f>
        <v>-0.08</v>
      </c>
      <c r="G59" s="89"/>
      <c r="H59" s="88">
        <f>+H62/H41</f>
        <v>2.2960137217302905</v>
      </c>
      <c r="I59" s="89"/>
      <c r="J59" s="9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3.75" customHeight="1">
      <c r="B60" s="86"/>
      <c r="C60" s="87"/>
      <c r="D60" s="91"/>
      <c r="E60" s="89"/>
      <c r="F60" s="91"/>
      <c r="G60" s="89"/>
      <c r="H60" s="91"/>
      <c r="I60" s="89"/>
      <c r="J60" s="9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4.5" customHeight="1">
      <c r="B61" s="86"/>
      <c r="C61" s="87"/>
      <c r="D61" s="91"/>
      <c r="E61" s="89"/>
      <c r="F61" s="91"/>
      <c r="G61" s="89"/>
      <c r="H61" s="91"/>
      <c r="I61" s="89"/>
      <c r="J61" s="9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5.75">
      <c r="B62" s="86" t="s">
        <v>41</v>
      </c>
      <c r="C62" s="87"/>
      <c r="D62" s="91">
        <f>+D50+D45</f>
        <v>751556</v>
      </c>
      <c r="E62" s="89"/>
      <c r="F62" s="91">
        <f>+H62-D62</f>
        <v>-37136</v>
      </c>
      <c r="G62" s="89"/>
      <c r="H62" s="91">
        <f>+H45+H50</f>
        <v>714420</v>
      </c>
      <c r="I62" s="89"/>
      <c r="J62" s="90">
        <f>+F62/D62</f>
        <v>-0.04941215292007515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5.75">
      <c r="C63" s="17"/>
      <c r="D63" s="60"/>
      <c r="E63" s="59"/>
      <c r="F63" s="60"/>
      <c r="G63" s="59"/>
      <c r="H63" s="60"/>
      <c r="I63" s="59"/>
      <c r="J63" s="6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3:45" ht="15.75">
      <c r="C64" s="17"/>
      <c r="D64" s="92"/>
      <c r="E64" s="15"/>
      <c r="F64" s="92"/>
      <c r="G64" s="15"/>
      <c r="H64" s="92"/>
      <c r="I64" s="59"/>
      <c r="J64" s="7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5.75">
      <c r="C65" s="17"/>
      <c r="D65" s="60"/>
      <c r="E65" s="59"/>
      <c r="F65" s="60"/>
      <c r="G65" s="59"/>
      <c r="H65" s="60"/>
      <c r="I65" s="59"/>
      <c r="J65" s="6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5.75">
      <c r="C66" s="17"/>
      <c r="D66" s="60"/>
      <c r="E66" s="59"/>
      <c r="F66" s="60"/>
      <c r="G66" s="59"/>
      <c r="H66" s="60"/>
      <c r="I66" s="59"/>
      <c r="J66" s="6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5.75">
      <c r="C67" s="17"/>
      <c r="D67" s="60"/>
      <c r="E67" s="59"/>
      <c r="F67" s="60"/>
      <c r="G67" s="59"/>
      <c r="H67" s="60"/>
      <c r="I67" s="59"/>
      <c r="J67" s="6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5.75">
      <c r="C68" s="17"/>
      <c r="D68" s="60"/>
      <c r="E68" s="59"/>
      <c r="F68" s="60"/>
      <c r="G68" s="59"/>
      <c r="H68" s="60"/>
      <c r="I68" s="59"/>
      <c r="J68" s="6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5.75">
      <c r="C69" s="17"/>
      <c r="D69" s="60"/>
      <c r="E69" s="59"/>
      <c r="F69" s="60"/>
      <c r="G69" s="59"/>
      <c r="H69" s="60"/>
      <c r="I69" s="59"/>
      <c r="J69" s="6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5.75">
      <c r="C70" s="17"/>
      <c r="D70" s="60"/>
      <c r="E70" s="59"/>
      <c r="F70" s="60"/>
      <c r="G70" s="59"/>
      <c r="H70" s="60"/>
      <c r="I70" s="59"/>
      <c r="J70" s="6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5.75">
      <c r="C71" s="17"/>
      <c r="D71" s="60"/>
      <c r="E71" s="59"/>
      <c r="F71" s="60"/>
      <c r="G71" s="59"/>
      <c r="H71" s="60"/>
      <c r="I71" s="59"/>
      <c r="J71" s="6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4:45" ht="15.7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4:45" ht="15.7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4:45" ht="15.7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4:45" ht="15.7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4:45" ht="15.7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4:45" ht="15.7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4:45" ht="15.7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4:45" ht="15.7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4:45" ht="15.7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4:45" ht="15.7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4:45" ht="15.7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4:45" ht="15.7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4:45" ht="15.7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4:45" ht="15.7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4:45" ht="15.7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4:45" ht="15.7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4:45" ht="15.7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4:45" ht="15.7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4:45" ht="15.7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4:45" ht="15.7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4:45" ht="15.7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4:45" ht="15.7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4:45" ht="15.7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4:45" ht="15.7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4:45" ht="15.7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4:45" ht="15.7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4:45" ht="15.7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4:45" ht="15.7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4:45" ht="15.7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4:45" ht="15.7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4:45" ht="15.7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4:45" ht="15.7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4:45" ht="15.7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4:45" ht="15.7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4:45" ht="15.7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4:45" ht="15.7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4:45" ht="15.7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4:45" ht="15.7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4:45" ht="15.7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4:45" ht="15.7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4:45" ht="15.7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4:45" ht="15.7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4:45" ht="15.7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4:45" ht="15.7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4:45" ht="15.7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4:45" ht="15.7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4:45" ht="15.7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4:45" ht="15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4:45" ht="15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4:45" ht="15.7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4:45" ht="15.7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4:45" ht="15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4:45" ht="15.7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4:45" ht="15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4:45" ht="15.7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4:45" ht="15.7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4:45" ht="15.7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4:45" ht="15.7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4:45" ht="15.7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4:45" ht="15.7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4:45" ht="15.7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4:45" ht="15.7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4:45" ht="15.7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4:45" ht="15.7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4:45" ht="15.7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4:45" ht="15.7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4:45" ht="15.7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4:45" ht="15.7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4:45" ht="15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4:45" ht="15.7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4:45" ht="15.7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4:45" ht="15.7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4:45" ht="15.7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4:45" ht="15.7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4:45" ht="15.7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4:45" ht="15.7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4:45" ht="15.7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4:45" ht="15.7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4:45" ht="15.7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4:45" ht="15.7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4:45" ht="15.7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4:45" ht="15.7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4:45" ht="15.7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4:45" ht="15.7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4:45" ht="15.7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4:45" ht="15.75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4:45" ht="15.75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4:45" ht="15.75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4:45" ht="15.75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4:45" ht="15.75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4:45" ht="15.75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4:45" ht="15.75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4:45" ht="15.75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  <row r="165" spans="4:45" ht="15.75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</row>
    <row r="166" spans="4:45" ht="15.75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 spans="4:45" ht="15.75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4:45" ht="15.75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 spans="4:45" ht="15.75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4:45" ht="15.75"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4:45" ht="15.75"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4:45" ht="15.75"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4:45" ht="15.75"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</row>
    <row r="174" spans="4:45" ht="15.75"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</row>
    <row r="175" spans="4:45" ht="15.75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4:45" ht="15.75"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</row>
    <row r="177" spans="4:45" ht="15.75"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</row>
    <row r="178" spans="4:45" ht="15.75"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</row>
    <row r="179" spans="4:45" ht="15.75"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4:45" ht="15.75"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</row>
    <row r="181" spans="4:45" ht="15.75"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</row>
    <row r="182" spans="4:45" ht="15.75"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</row>
    <row r="183" spans="4:45" ht="15.75"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</row>
    <row r="184" spans="4:45" ht="15.75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</row>
    <row r="185" spans="4:45" ht="15.75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</row>
    <row r="186" spans="4:45" ht="15.75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</row>
    <row r="187" spans="4:45" ht="15.75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</row>
    <row r="188" spans="4:45" ht="15.75"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</row>
    <row r="189" spans="4:45" ht="15.75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</row>
    <row r="190" spans="4:45" ht="15.75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</row>
    <row r="191" spans="4:45" ht="15.75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</row>
    <row r="192" spans="4:45" ht="15.75"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</row>
    <row r="193" spans="4:45" ht="15.75"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</row>
    <row r="194" spans="4:45" ht="15.75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</row>
    <row r="195" spans="4:45" ht="15.75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</row>
    <row r="196" spans="4:45" ht="15.7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</row>
    <row r="197" spans="4:45" ht="15.75"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</row>
    <row r="198" spans="4:45" ht="15.7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</row>
    <row r="199" spans="4:45" ht="15.75"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4:45" ht="15.75"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</row>
    <row r="201" spans="4:45" ht="15.7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</row>
    <row r="202" spans="4:45" ht="15.75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</row>
    <row r="203" spans="4:45" ht="15.75"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4:45" ht="15.75"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4:45" ht="15.75"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4:45" ht="15.7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4:45" ht="15.7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4:45" ht="15.7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4:45" ht="15.75"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</row>
    <row r="210" spans="4:45" ht="15.75"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</row>
    <row r="211" spans="4:45" ht="15.75"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</row>
    <row r="212" spans="4:45" ht="15.7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</row>
    <row r="213" spans="4:45" ht="15.75"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</row>
    <row r="214" spans="4:45" ht="15.7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</row>
    <row r="215" spans="4:45" ht="15.75"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</row>
    <row r="216" spans="4:45" ht="15.75"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</row>
    <row r="217" spans="4:45" ht="15.75"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</row>
    <row r="218" spans="4:45" ht="15.75"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</row>
    <row r="219" spans="4:45" ht="15.75"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4:45" ht="15.75"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</row>
    <row r="221" spans="4:45" ht="15.75"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</row>
    <row r="222" spans="4:45" ht="15.75"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</row>
    <row r="223" spans="4:45" ht="15.75"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</row>
    <row r="224" spans="4:45" ht="15.75"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</row>
    <row r="225" spans="4:45" ht="15.75"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</row>
    <row r="226" spans="4:45" ht="15.75"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</row>
    <row r="227" spans="4:45" ht="15.75"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</row>
    <row r="228" spans="4:45" ht="15.75"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</row>
    <row r="229" spans="4:45" ht="15.75"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</row>
    <row r="230" spans="4:45" ht="15.75"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</row>
    <row r="231" spans="4:45" ht="15.75"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4:45" ht="15.75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</row>
    <row r="233" spans="4:45" ht="15.75"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</row>
    <row r="234" spans="4:45" ht="15.75"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</row>
    <row r="235" spans="4:45" ht="15.75"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</row>
    <row r="236" spans="4:45" ht="15.75"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4:45" ht="15.75"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4:45" ht="15.75"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4:45" ht="15.75"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4:45" ht="15.75"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4:45" ht="15.75"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4:45" ht="15.75"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4:45" ht="15.75"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4:45" ht="15.75"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4:45" ht="15.75"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4:45" ht="15.75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4:45" ht="15.75"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4:45" ht="15.75"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4:45" ht="15.75"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</row>
    <row r="250" spans="4:45" ht="15.75"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</row>
    <row r="251" spans="4:45" ht="15.75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</row>
    <row r="252" spans="4:45" ht="15.75"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</row>
    <row r="253" spans="4:45" ht="15.75"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</row>
    <row r="254" spans="4:45" ht="15.75"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</row>
    <row r="255" spans="4:45" ht="15.75"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</row>
    <row r="256" spans="4:45" ht="15.75"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</row>
    <row r="257" spans="4:45" ht="15.75"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</row>
    <row r="258" spans="4:45" ht="15.75"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</row>
    <row r="259" spans="4:45" ht="15.75"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</row>
    <row r="260" spans="4:45" ht="15.75"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</row>
    <row r="261" spans="4:45" ht="15.75"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</row>
    <row r="262" spans="4:45" ht="15.75"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</row>
    <row r="263" spans="4:45" ht="15.75"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</row>
    <row r="264" spans="4:45" ht="15.75"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</row>
    <row r="265" spans="4:45" ht="15.75"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</row>
    <row r="266" spans="4:45" ht="15.75"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</row>
    <row r="267" spans="4:45" ht="15.75"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</row>
    <row r="268" spans="4:45" ht="15.75"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</row>
    <row r="269" spans="4:45" ht="15.75"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</row>
    <row r="270" spans="4:45" ht="15.75"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</row>
    <row r="271" spans="4:45" ht="15.75"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</row>
    <row r="272" spans="4:45" ht="15.75"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</row>
    <row r="273" spans="4:45" ht="15.75"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</row>
    <row r="274" spans="4:45" ht="15.75"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4:45" ht="15.75"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4:45" ht="15.75"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4:45" ht="15.75"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4:45" ht="15.75"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4:45" ht="15.75"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4:45" ht="15.75"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281" spans="4:45" ht="15.75"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</row>
    <row r="282" spans="4:45" ht="15.75"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</row>
    <row r="283" spans="4:45" ht="15.75"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4:45" ht="15.75"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</row>
    <row r="285" spans="4:45" ht="15.75"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</row>
    <row r="286" spans="4:45" ht="15.75"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</row>
    <row r="287" spans="4:45" ht="15.75"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</row>
    <row r="288" spans="4:45" ht="15.75"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</row>
    <row r="289" spans="4:45" ht="15.75"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</row>
    <row r="290" spans="4:45" ht="15.75"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</row>
    <row r="291" spans="4:45" ht="15.75"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</row>
    <row r="292" spans="4:45" ht="15.75"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</row>
    <row r="293" spans="4:45" ht="15.75"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</row>
    <row r="294" spans="4:45" ht="15.75"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</row>
    <row r="295" spans="4:45" ht="15.75"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</row>
    <row r="296" spans="4:45" ht="15.75"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</row>
    <row r="297" spans="4:45" ht="15.75"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</row>
    <row r="298" spans="4:45" ht="15.75"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</row>
    <row r="299" spans="4:45" ht="15.75"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</row>
    <row r="300" spans="4:45" ht="15.75"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</row>
    <row r="301" spans="4:45" ht="15.75"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</row>
    <row r="302" spans="4:45" ht="15.75"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</row>
    <row r="303" spans="4:45" ht="15.75"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</row>
    <row r="304" spans="4:45" ht="15.75"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</row>
    <row r="305" spans="4:45" ht="15.75"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</row>
    <row r="306" spans="4:45" ht="15.75"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</row>
    <row r="307" spans="4:45" ht="15.75"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</row>
    <row r="308" spans="4:45" ht="15.75"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</row>
    <row r="309" spans="4:45" ht="15.75"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</row>
    <row r="310" spans="4:45" ht="15.75"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</row>
    <row r="311" spans="4:45" ht="15.75"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</row>
    <row r="312" spans="4:45" ht="15.75"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</row>
    <row r="313" spans="4:45" ht="15.75"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</row>
    <row r="314" spans="4:45" ht="15.75"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</row>
    <row r="315" spans="4:45" ht="15.75"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</row>
    <row r="316" spans="4:45" ht="15.75"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</row>
    <row r="317" spans="4:45" ht="15.75"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</row>
    <row r="318" spans="4:45" ht="15.75"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</row>
    <row r="319" spans="4:45" ht="15.75"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</row>
    <row r="320" spans="4:45" ht="15.75"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</row>
    <row r="321" spans="4:45" ht="15.75"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</row>
    <row r="322" spans="4:45" ht="15.75"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</row>
    <row r="323" spans="4:45" ht="15.75"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</row>
    <row r="324" spans="4:45" ht="15.75"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</row>
    <row r="325" spans="4:45" ht="15.75"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</row>
    <row r="326" spans="4:45" ht="15.75"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</row>
    <row r="327" spans="4:45" ht="15.75"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</row>
    <row r="328" spans="4:45" ht="15.75"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</row>
    <row r="329" spans="4:45" ht="15.75"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4:45" ht="15.75"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4:45" ht="15.75"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4:45" ht="15.75"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4:45" ht="15.75"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4:45" ht="15.75"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</row>
    <row r="335" spans="4:45" ht="15.75"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</row>
    <row r="336" spans="4:45" ht="15.75"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4:45" ht="15.75"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4:45" ht="15.75"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4:45" ht="15.75"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4:45" ht="15.75"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4:45" ht="15.75"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4:45" ht="15.75"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4:45" ht="15.75"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4:45" ht="15.75"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</row>
    <row r="345" spans="4:45" ht="15.75"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</row>
    <row r="346" spans="4:45" ht="15.75"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</row>
    <row r="347" spans="4:45" ht="15.75"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4:45" ht="15.75"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4:45" ht="15.75"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4:45" ht="15.75"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</row>
    <row r="351" spans="4:45" ht="15.75"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</row>
    <row r="352" spans="4:45" ht="15.75"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</row>
    <row r="353" spans="4:45" ht="15.75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</row>
    <row r="354" spans="4:45" ht="15.75"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</row>
    <row r="355" spans="4:45" ht="15.75"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</row>
    <row r="356" spans="4:45" ht="15.75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</row>
    <row r="357" spans="4:45" ht="15.75"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</row>
    <row r="358" spans="4:45" ht="15.75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</row>
    <row r="359" spans="4:45" ht="15.75"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</row>
    <row r="360" spans="4:45" ht="15.75"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</row>
    <row r="361" spans="4:45" ht="15.75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</row>
    <row r="362" spans="4:45" ht="15.75"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</row>
    <row r="363" spans="4:45" ht="15.75"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</row>
    <row r="364" spans="4:45" ht="15.75"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</row>
    <row r="365" spans="4:45" ht="15.75"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</row>
    <row r="366" spans="4:45" ht="15.75"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</row>
    <row r="367" spans="4:45" ht="15.75"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</row>
    <row r="368" spans="4:45" ht="15.75"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</row>
    <row r="369" spans="4:45" ht="15.75"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</row>
    <row r="370" spans="4:45" ht="15.75"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4:45" ht="15.75"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4:45" ht="15.75"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4:45" ht="15.75"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4:45" ht="15.75"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4:45" ht="15.75"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4:45" ht="15.75"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4:45" ht="15.75"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4:45" ht="15.75"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4:45" ht="15.75"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4:45" ht="15.75"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4:45" ht="15.75"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4:45" ht="15.75"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4:45" ht="15.75"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4:45" ht="15.7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4:45" ht="15.75"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4:45" ht="15.75"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4:45" ht="15.75"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4:45" ht="15.75"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4:45" ht="15.75"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4:45" ht="15.75"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4:45" ht="15.75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4:45" ht="15.75"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4:45" ht="15.7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4:45" ht="15.7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4:45" ht="15.7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4:45" ht="15.7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4:45" ht="15.7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4:45" ht="15.75"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</row>
    <row r="399" spans="4:45" ht="15.75"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</row>
    <row r="400" spans="4:45" ht="15.75"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</row>
    <row r="401" spans="4:45" ht="15.75"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</row>
    <row r="402" spans="4:45" ht="15.75"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</row>
    <row r="403" spans="4:45" ht="15.75"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</row>
    <row r="404" spans="4:45" ht="15.75"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</row>
    <row r="405" spans="4:45" ht="15.75"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</row>
    <row r="406" spans="4:45" ht="15.75"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</row>
    <row r="407" spans="4:45" ht="15.75"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</row>
    <row r="408" spans="4:45" ht="15.75"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</row>
    <row r="409" spans="4:45" ht="15.75"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</row>
    <row r="410" spans="4:45" ht="15.75"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</row>
    <row r="411" spans="4:45" ht="15.75"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</row>
    <row r="412" spans="4:45" ht="15.75"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</row>
    <row r="413" spans="4:45" ht="15.75"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</row>
    <row r="414" spans="4:45" ht="15.75"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</row>
    <row r="415" spans="4:45" ht="15.75"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</row>
    <row r="416" spans="4:45" ht="15.75"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</row>
    <row r="417" spans="4:45" ht="15.75"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</row>
    <row r="418" spans="4:45" ht="15.75"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</row>
    <row r="419" spans="4:45" ht="15.75"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</row>
    <row r="420" spans="4:45" ht="15.75"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</row>
    <row r="421" spans="4:45" ht="15.75"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</row>
    <row r="422" spans="4:45" ht="15.75"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</row>
    <row r="423" spans="4:45" ht="15.75"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</row>
    <row r="424" spans="4:45" ht="15.75"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</row>
    <row r="425" spans="4:45" ht="15.75"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</row>
    <row r="426" spans="4:45" ht="15.75"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</row>
    <row r="427" spans="4:45" ht="15.75"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</row>
    <row r="428" spans="4:45" ht="15.75"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</row>
    <row r="429" spans="4:45" ht="15.75"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</row>
    <row r="430" spans="4:45" ht="15.75"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</row>
    <row r="431" spans="4:45" ht="15.75"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</row>
    <row r="432" spans="4:45" ht="15.75"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</row>
    <row r="433" spans="4:45" ht="15.75"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</row>
    <row r="434" spans="4:45" ht="15.75"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</row>
    <row r="435" spans="4:45" ht="15.75"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</row>
    <row r="436" spans="4:45" ht="15.75"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</row>
    <row r="437" spans="4:45" ht="15.75"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</row>
    <row r="438" spans="4:45" ht="15.75"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</row>
    <row r="439" spans="4:45" ht="15.75"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</row>
    <row r="440" spans="4:45" ht="15.75"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</row>
    <row r="441" spans="4:45" ht="15.75"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</row>
    <row r="442" spans="4:45" ht="15.75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</row>
    <row r="443" spans="4:45" ht="15.75"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</row>
    <row r="444" spans="4:45" ht="15.75"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</row>
    <row r="445" spans="4:45" ht="15.75"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</row>
    <row r="446" spans="4:45" ht="15.75"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</row>
    <row r="447" spans="4:45" ht="15.75"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</row>
    <row r="448" spans="4:45" ht="15.75"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</row>
    <row r="449" spans="4:45" ht="15.75"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</row>
    <row r="450" spans="4:45" ht="15.75"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</row>
    <row r="451" spans="4:45" ht="15.75"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</row>
    <row r="452" spans="4:45" ht="15.75"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</row>
    <row r="453" spans="4:45" ht="15.75"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</row>
    <row r="454" spans="4:45" ht="15.75"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</row>
    <row r="455" spans="4:45" ht="15.75"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</row>
    <row r="456" spans="4:45" ht="15.75"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</row>
    <row r="457" spans="4:45" ht="15.75"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</row>
    <row r="458" spans="4:45" ht="15.75"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</row>
    <row r="459" spans="4:45" ht="15.75"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</row>
    <row r="460" spans="4:45" ht="15.75"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</row>
    <row r="461" spans="4:45" ht="15.75"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</row>
    <row r="462" spans="4:45" ht="15.75"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</row>
    <row r="463" spans="4:45" ht="15.75"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</row>
    <row r="464" spans="4:45" ht="15.75"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</row>
    <row r="465" spans="4:45" ht="15.75"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</row>
    <row r="466" spans="4:45" ht="15.75"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</row>
    <row r="467" spans="4:45" ht="15.75"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</row>
    <row r="468" spans="4:45" ht="15.75"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</row>
    <row r="469" spans="4:45" ht="15.75"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</row>
    <row r="470" spans="4:45" ht="15.75"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</row>
    <row r="471" spans="4:45" ht="15.75"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</row>
    <row r="472" spans="4:45" ht="15.75"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</row>
    <row r="473" spans="4:45" ht="15.75"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</row>
    <row r="474" spans="4:45" ht="15.75"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</row>
    <row r="475" spans="4:45" ht="15.75"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</row>
    <row r="476" spans="4:45" ht="15.75"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</row>
    <row r="477" spans="4:45" ht="15.75"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</row>
    <row r="478" spans="4:45" ht="15.75"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</row>
    <row r="479" spans="4:45" ht="15.75"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</row>
    <row r="480" spans="4:45" ht="15.75"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</row>
    <row r="481" spans="4:45" ht="15.75"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</row>
    <row r="482" spans="4:45" ht="15.75"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</row>
    <row r="483" spans="4:45" ht="15.75"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</row>
    <row r="484" spans="4:45" ht="15.75"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</row>
    <row r="485" spans="4:45" ht="15.75"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</row>
    <row r="486" spans="4:45" ht="15.75"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</row>
    <row r="487" spans="4:45" ht="15.75"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</row>
    <row r="488" spans="4:45" ht="15.75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</row>
    <row r="489" spans="4:45" ht="15.75"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</row>
    <row r="490" spans="4:45" ht="15.75"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</row>
    <row r="491" spans="4:45" ht="15.75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</row>
    <row r="492" spans="4:45" ht="15.75"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</row>
    <row r="493" spans="4:45" ht="15.75"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</row>
    <row r="494" spans="4:45" ht="15.75"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</row>
    <row r="495" spans="4:45" ht="15.75"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</row>
    <row r="496" spans="4:45" ht="15.75"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</row>
    <row r="497" spans="4:45" ht="15.75"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</row>
    <row r="498" spans="4:45" ht="15.75"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</row>
    <row r="499" spans="4:45" ht="15.75"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</row>
  </sheetData>
  <sheetProtection/>
  <printOptions horizontalCentered="1"/>
  <pageMargins left="0.5" right="0.5" top="0.25" bottom="0.75" header="0.5" footer="0.5"/>
  <pageSetup fitToHeight="0" fitToWidth="1" horizontalDpi="360" verticalDpi="360" orientation="portrait" scale="78" r:id="rId1"/>
  <headerFooter alignWithMargins="0">
    <oddHeader>&amp;RTown of Ancram
</oddHeader>
    <oddFooter>&amp;R&amp;"Arial,Bold"&amp;12PAGE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02"/>
  <sheetViews>
    <sheetView zoomScalePageLayoutView="0" workbookViewId="0" topLeftCell="A340">
      <selection activeCell="AA344" sqref="AA344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10.421875" style="16" customWidth="1"/>
    <col min="4" max="5" width="12.7109375" style="14" hidden="1" customWidth="1"/>
    <col min="6" max="6" width="1.7109375" style="14" customWidth="1"/>
    <col min="7" max="7" width="12.7109375" style="14" hidden="1" customWidth="1"/>
    <col min="8" max="8" width="1.7109375" style="14" hidden="1" customWidth="1"/>
    <col min="9" max="9" width="12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hidden="1" customWidth="1"/>
    <col min="15" max="15" width="12.7109375" style="14" hidden="1" customWidth="1"/>
    <col min="16" max="16" width="1.7109375" style="14" customWidth="1"/>
    <col min="17" max="17" width="12.7109375" style="14" customWidth="1"/>
    <col min="18" max="18" width="1.7109375" style="14" customWidth="1"/>
    <col min="19" max="19" width="12.7109375" style="14" customWidth="1"/>
    <col min="20" max="20" width="1.7109375" style="14" customWidth="1"/>
    <col min="21" max="21" width="12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1.7109375" style="14" customWidth="1"/>
    <col min="27" max="27" width="15.7109375" style="14" customWidth="1"/>
    <col min="28" max="16384" width="9.140625" style="14" customWidth="1"/>
  </cols>
  <sheetData>
    <row r="1" spans="1:29" ht="15.7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C1" s="19"/>
    </row>
    <row r="2" spans="1:29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19"/>
    </row>
    <row r="3" spans="1:29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43</v>
      </c>
      <c r="T3" s="9"/>
      <c r="U3" s="9" t="s">
        <v>43</v>
      </c>
      <c r="V3" s="9"/>
      <c r="W3" s="9" t="s">
        <v>44</v>
      </c>
      <c r="X3" s="9"/>
      <c r="Y3" s="9"/>
      <c r="Z3" s="9"/>
      <c r="AA3" s="9"/>
      <c r="AC3" s="19"/>
    </row>
    <row r="4" spans="1:29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45</v>
      </c>
      <c r="T4" s="9"/>
      <c r="U4" s="9" t="s">
        <v>45</v>
      </c>
      <c r="V4" s="9"/>
      <c r="W4" s="9" t="s">
        <v>46</v>
      </c>
      <c r="X4" s="9"/>
      <c r="Y4" s="9"/>
      <c r="Z4" s="9"/>
      <c r="AA4" s="9"/>
      <c r="AC4" s="19"/>
    </row>
    <row r="5" spans="1:29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 t="s">
        <v>47</v>
      </c>
      <c r="T5" s="9"/>
      <c r="U5" s="9" t="s">
        <v>47</v>
      </c>
      <c r="V5" s="9"/>
      <c r="W5" s="9" t="s">
        <v>48</v>
      </c>
      <c r="X5" s="9"/>
      <c r="Y5" s="127" t="s">
        <v>49</v>
      </c>
      <c r="Z5" s="9"/>
      <c r="AA5" s="9" t="s">
        <v>50</v>
      </c>
      <c r="AC5" s="19"/>
    </row>
    <row r="6" spans="1:29" ht="15.75">
      <c r="A6" s="6"/>
      <c r="B6" s="7"/>
      <c r="C6" s="8"/>
      <c r="D6" s="6"/>
      <c r="E6" s="9" t="s">
        <v>51</v>
      </c>
      <c r="F6" s="6"/>
      <c r="G6" s="9" t="s">
        <v>51</v>
      </c>
      <c r="H6" s="9"/>
      <c r="I6" s="9" t="s">
        <v>51</v>
      </c>
      <c r="J6" s="9"/>
      <c r="K6" s="9" t="s">
        <v>51</v>
      </c>
      <c r="L6" s="9"/>
      <c r="M6" s="9" t="s">
        <v>51</v>
      </c>
      <c r="N6" s="9"/>
      <c r="O6" s="9" t="s">
        <v>51</v>
      </c>
      <c r="P6" s="9"/>
      <c r="Q6" s="9" t="s">
        <v>51</v>
      </c>
      <c r="R6" s="9"/>
      <c r="S6" s="9" t="s">
        <v>50</v>
      </c>
      <c r="T6" s="9"/>
      <c r="U6" s="9" t="s">
        <v>52</v>
      </c>
      <c r="V6" s="9"/>
      <c r="W6" s="9" t="s">
        <v>44</v>
      </c>
      <c r="X6" s="9"/>
      <c r="Y6" s="127" t="s">
        <v>43</v>
      </c>
      <c r="Z6" s="9"/>
      <c r="AA6" s="9" t="s">
        <v>43</v>
      </c>
      <c r="AC6" s="19"/>
    </row>
    <row r="7" spans="1:29" ht="15.75">
      <c r="A7" s="6" t="s">
        <v>53</v>
      </c>
      <c r="B7" s="7"/>
      <c r="C7" s="8" t="s">
        <v>13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2022</v>
      </c>
      <c r="X7" s="9"/>
      <c r="Y7" s="9">
        <v>2022</v>
      </c>
      <c r="Z7" s="9"/>
      <c r="AA7" s="9">
        <v>2022</v>
      </c>
      <c r="AC7" s="19"/>
    </row>
    <row r="8" spans="1:29" ht="15.75">
      <c r="A8" s="6"/>
      <c r="B8" s="7"/>
      <c r="C8" s="8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6"/>
      <c r="T8" s="9"/>
      <c r="U8" s="36">
        <v>44398</v>
      </c>
      <c r="V8" s="9"/>
      <c r="W8" s="9"/>
      <c r="X8" s="9"/>
      <c r="Y8" s="9"/>
      <c r="Z8" s="9"/>
      <c r="AA8" s="9"/>
      <c r="AC8" s="19"/>
    </row>
    <row r="9" spans="1:29" ht="15.75">
      <c r="A9" s="6" t="s">
        <v>54</v>
      </c>
      <c r="B9" s="7"/>
      <c r="C9" s="8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C9" s="19"/>
    </row>
    <row r="10" spans="1:57" ht="15.75">
      <c r="A10" s="6"/>
      <c r="B10" s="7"/>
      <c r="C10" s="8"/>
      <c r="D10" s="6"/>
      <c r="E10" s="6"/>
      <c r="F10" s="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ht="15.75">
      <c r="A11" s="6" t="s">
        <v>55</v>
      </c>
      <c r="B11" s="7"/>
      <c r="C11" s="8"/>
      <c r="D11" s="6"/>
      <c r="E11" s="6"/>
      <c r="F11" s="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ht="15.75">
      <c r="A12" s="14" t="s">
        <v>56</v>
      </c>
      <c r="B12" s="15" t="s">
        <v>20</v>
      </c>
      <c r="C12" s="16">
        <v>1010.1</v>
      </c>
      <c r="E12" s="18">
        <v>8958</v>
      </c>
      <c r="G12" s="18">
        <v>10500</v>
      </c>
      <c r="H12" s="20"/>
      <c r="I12" s="18">
        <v>10500</v>
      </c>
      <c r="J12" s="20"/>
      <c r="K12" s="18">
        <v>7911</v>
      </c>
      <c r="L12" s="20"/>
      <c r="M12" s="18">
        <v>10500</v>
      </c>
      <c r="N12" s="19"/>
      <c r="O12" s="18">
        <v>11502</v>
      </c>
      <c r="P12" s="20"/>
      <c r="Q12" s="18">
        <v>11550</v>
      </c>
      <c r="R12" s="19"/>
      <c r="S12" s="39">
        <v>11550</v>
      </c>
      <c r="T12" s="19"/>
      <c r="U12" s="39">
        <v>11550</v>
      </c>
      <c r="V12" s="19"/>
      <c r="W12" s="39">
        <v>12000</v>
      </c>
      <c r="X12" s="45"/>
      <c r="Y12" s="39">
        <v>12000</v>
      </c>
      <c r="Z12" s="45"/>
      <c r="AA12" s="39">
        <f>+SALARIES!$F$9</f>
        <v>12200</v>
      </c>
      <c r="AB12" s="122" t="s">
        <v>57</v>
      </c>
      <c r="AC12" s="122"/>
      <c r="AD12" s="122"/>
      <c r="AE12" s="122"/>
      <c r="AF12" s="12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5.75">
      <c r="A13" s="14" t="s">
        <v>56</v>
      </c>
      <c r="B13" s="15" t="s">
        <v>20</v>
      </c>
      <c r="C13" s="16">
        <v>1010.1</v>
      </c>
      <c r="E13" s="18">
        <v>8958</v>
      </c>
      <c r="G13" s="18">
        <v>1577</v>
      </c>
      <c r="H13" s="20"/>
      <c r="I13" s="18">
        <v>0</v>
      </c>
      <c r="J13" s="20"/>
      <c r="K13" s="18">
        <v>0</v>
      </c>
      <c r="L13" s="20"/>
      <c r="M13" s="18">
        <v>0</v>
      </c>
      <c r="N13" s="19"/>
      <c r="O13" s="18">
        <v>0</v>
      </c>
      <c r="P13" s="20"/>
      <c r="Q13" s="18">
        <v>0</v>
      </c>
      <c r="R13" s="19"/>
      <c r="S13" s="39">
        <v>0</v>
      </c>
      <c r="T13" s="19"/>
      <c r="U13" s="39">
        <v>0</v>
      </c>
      <c r="V13" s="19"/>
      <c r="W13" s="39">
        <v>0</v>
      </c>
      <c r="X13" s="19"/>
      <c r="Y13" s="39">
        <v>0</v>
      </c>
      <c r="Z13" s="19"/>
      <c r="AA13" s="39"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5.75">
      <c r="A14" s="14" t="s">
        <v>58</v>
      </c>
      <c r="B14" s="15" t="s">
        <v>20</v>
      </c>
      <c r="C14" s="16">
        <f>+C12+0.1</f>
        <v>1010.2</v>
      </c>
      <c r="E14" s="23">
        <v>0</v>
      </c>
      <c r="G14" s="23">
        <v>0</v>
      </c>
      <c r="H14" s="20"/>
      <c r="I14" s="23">
        <v>0</v>
      </c>
      <c r="J14" s="20"/>
      <c r="K14" s="23">
        <v>0</v>
      </c>
      <c r="L14" s="20"/>
      <c r="M14" s="23">
        <v>0</v>
      </c>
      <c r="N14" s="19"/>
      <c r="O14" s="23">
        <v>0</v>
      </c>
      <c r="P14" s="20"/>
      <c r="Q14" s="23">
        <v>0</v>
      </c>
      <c r="R14" s="19"/>
      <c r="S14" s="41">
        <v>0</v>
      </c>
      <c r="T14" s="19"/>
      <c r="U14" s="41">
        <v>0</v>
      </c>
      <c r="V14" s="19"/>
      <c r="W14" s="41">
        <v>0</v>
      </c>
      <c r="X14" s="19"/>
      <c r="Y14" s="41">
        <v>0</v>
      </c>
      <c r="Z14" s="19"/>
      <c r="AA14" s="41">
        <v>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5.75">
      <c r="A15" s="14" t="s">
        <v>59</v>
      </c>
      <c r="B15" s="15" t="s">
        <v>20</v>
      </c>
      <c r="C15" s="16">
        <f>+C12+0.3</f>
        <v>1010.4</v>
      </c>
      <c r="E15" s="23">
        <v>0</v>
      </c>
      <c r="G15" s="23">
        <v>0</v>
      </c>
      <c r="H15" s="20"/>
      <c r="I15" s="23">
        <v>1369.39</v>
      </c>
      <c r="J15" s="20"/>
      <c r="K15" s="23">
        <v>1598.13</v>
      </c>
      <c r="L15" s="20"/>
      <c r="M15" s="23">
        <v>1486</v>
      </c>
      <c r="N15" s="19"/>
      <c r="O15" s="23">
        <v>1488.31</v>
      </c>
      <c r="P15" s="20"/>
      <c r="Q15" s="23">
        <v>1284.77</v>
      </c>
      <c r="R15" s="19"/>
      <c r="S15" s="41">
        <v>1500</v>
      </c>
      <c r="T15" s="19"/>
      <c r="U15" s="41">
        <v>1500</v>
      </c>
      <c r="V15" s="19"/>
      <c r="W15" s="41">
        <v>1500</v>
      </c>
      <c r="X15" s="19"/>
      <c r="Y15" s="41">
        <v>4500</v>
      </c>
      <c r="Z15" s="19"/>
      <c r="AA15" s="41">
        <v>4500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6.5" thickBot="1">
      <c r="A16" s="6" t="s">
        <v>60</v>
      </c>
      <c r="B16" s="7"/>
      <c r="C16" s="8"/>
      <c r="D16" s="6"/>
      <c r="E16" s="12">
        <f>SUM(E12:E15)</f>
        <v>17916</v>
      </c>
      <c r="F16" s="6"/>
      <c r="G16" s="12">
        <f>SUM(G12:G15)</f>
        <v>12077</v>
      </c>
      <c r="H16" s="13"/>
      <c r="I16" s="12">
        <f>SUM(I12:I15)</f>
        <v>11869.39</v>
      </c>
      <c r="J16" s="13"/>
      <c r="K16" s="12">
        <f>SUM(K12:K15)</f>
        <v>9509.130000000001</v>
      </c>
      <c r="L16" s="13"/>
      <c r="M16" s="12">
        <f>SUM(M12:M15)</f>
        <v>11986</v>
      </c>
      <c r="N16" s="22"/>
      <c r="O16" s="12">
        <f>SUM(O12:O15)</f>
        <v>12990.31</v>
      </c>
      <c r="P16" s="13"/>
      <c r="Q16" s="12">
        <f>SUM(Q12:Q15)</f>
        <v>12834.77</v>
      </c>
      <c r="R16" s="22"/>
      <c r="S16" s="12">
        <f>SUM(S12:S15)</f>
        <v>13050</v>
      </c>
      <c r="T16" s="22"/>
      <c r="U16" s="12">
        <f>SUM(U12:U15)</f>
        <v>13050</v>
      </c>
      <c r="V16" s="22"/>
      <c r="W16" s="12">
        <f>SUM(W12:W15)</f>
        <v>13500</v>
      </c>
      <c r="X16" s="22"/>
      <c r="Y16" s="12">
        <f>SUM(Y12:Y15)</f>
        <v>16500</v>
      </c>
      <c r="Z16" s="22"/>
      <c r="AA16" s="12">
        <f>SUM(AA12:AA15)</f>
        <v>16700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6.5" thickTop="1">
      <c r="A17" s="6"/>
      <c r="B17" s="7"/>
      <c r="C17" s="8"/>
      <c r="D17" s="6"/>
      <c r="E17" s="22"/>
      <c r="F17" s="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5.75">
      <c r="A18" s="6" t="s">
        <v>61</v>
      </c>
      <c r="B18" s="7"/>
      <c r="C18" s="8"/>
      <c r="D18" s="6"/>
      <c r="E18" s="22"/>
      <c r="F18" s="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5.75">
      <c r="A19" s="14" t="s">
        <v>56</v>
      </c>
      <c r="B19" s="15" t="s">
        <v>20</v>
      </c>
      <c r="C19" s="16">
        <v>1110.11</v>
      </c>
      <c r="E19" s="18">
        <v>10000</v>
      </c>
      <c r="G19" s="18">
        <v>10000</v>
      </c>
      <c r="H19" s="20"/>
      <c r="I19" s="18">
        <v>10000</v>
      </c>
      <c r="J19" s="20"/>
      <c r="K19" s="18">
        <v>10000</v>
      </c>
      <c r="L19" s="20"/>
      <c r="M19" s="18">
        <v>7775</v>
      </c>
      <c r="N19" s="19"/>
      <c r="O19" s="18">
        <v>11000</v>
      </c>
      <c r="P19" s="20"/>
      <c r="Q19" s="18">
        <v>11000</v>
      </c>
      <c r="R19" s="19"/>
      <c r="S19" s="39">
        <v>11000</v>
      </c>
      <c r="T19" s="19"/>
      <c r="U19" s="39">
        <v>11000</v>
      </c>
      <c r="V19" s="19"/>
      <c r="W19" s="39">
        <v>11500</v>
      </c>
      <c r="X19" s="19"/>
      <c r="Y19" s="39">
        <v>11500</v>
      </c>
      <c r="Z19" s="45"/>
      <c r="AA19" s="39">
        <f>+SALARIES!$F$10</f>
        <v>11670</v>
      </c>
      <c r="AB19" s="122" t="s">
        <v>57</v>
      </c>
      <c r="AC19" s="122"/>
      <c r="AD19" s="122"/>
      <c r="AE19" s="122"/>
      <c r="AF19" s="122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5.75">
      <c r="A20" s="14" t="s">
        <v>62</v>
      </c>
      <c r="B20" s="15" t="s">
        <v>20</v>
      </c>
      <c r="C20" s="16">
        <v>1110.12</v>
      </c>
      <c r="E20" s="18">
        <v>0</v>
      </c>
      <c r="G20" s="18">
        <v>7209</v>
      </c>
      <c r="H20" s="20"/>
      <c r="I20" s="18">
        <v>8089.47</v>
      </c>
      <c r="J20" s="20"/>
      <c r="K20" s="18">
        <v>7289</v>
      </c>
      <c r="L20" s="20"/>
      <c r="M20" s="18">
        <v>6189</v>
      </c>
      <c r="N20" s="19"/>
      <c r="O20" s="18">
        <v>10552.37</v>
      </c>
      <c r="P20" s="20"/>
      <c r="Q20" s="18">
        <v>9337.06</v>
      </c>
      <c r="R20" s="19"/>
      <c r="S20" s="41">
        <v>10000</v>
      </c>
      <c r="T20" s="19"/>
      <c r="U20" s="41">
        <v>10000</v>
      </c>
      <c r="V20" s="19"/>
      <c r="W20" s="41">
        <v>10500</v>
      </c>
      <c r="X20" s="19"/>
      <c r="Y20" s="41">
        <v>10500</v>
      </c>
      <c r="Z20" s="19"/>
      <c r="AA20" s="41">
        <v>10500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5.75">
      <c r="A21" s="14" t="s">
        <v>58</v>
      </c>
      <c r="B21" s="15" t="s">
        <v>20</v>
      </c>
      <c r="C21" s="16">
        <v>1110.2</v>
      </c>
      <c r="E21" s="23">
        <v>0</v>
      </c>
      <c r="G21" s="23">
        <v>0</v>
      </c>
      <c r="H21" s="20"/>
      <c r="I21" s="23">
        <v>0</v>
      </c>
      <c r="J21" s="20"/>
      <c r="K21" s="23">
        <v>0</v>
      </c>
      <c r="L21" s="20"/>
      <c r="M21" s="23">
        <v>0</v>
      </c>
      <c r="N21" s="19"/>
      <c r="O21" s="23">
        <v>0</v>
      </c>
      <c r="P21" s="20"/>
      <c r="Q21" s="23">
        <v>0</v>
      </c>
      <c r="R21" s="19"/>
      <c r="S21" s="41">
        <v>1000</v>
      </c>
      <c r="T21" s="19"/>
      <c r="U21" s="41">
        <v>1000</v>
      </c>
      <c r="V21" s="19"/>
      <c r="W21" s="41">
        <v>1000</v>
      </c>
      <c r="X21" s="19"/>
      <c r="Y21" s="41">
        <v>1000</v>
      </c>
      <c r="Z21" s="19"/>
      <c r="AA21" s="41">
        <v>1000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5.75">
      <c r="A22" s="14" t="s">
        <v>59</v>
      </c>
      <c r="B22" s="15" t="s">
        <v>20</v>
      </c>
      <c r="C22" s="16">
        <v>1110.4</v>
      </c>
      <c r="E22" s="23">
        <v>12006</v>
      </c>
      <c r="G22" s="23">
        <v>4328</v>
      </c>
      <c r="H22" s="20"/>
      <c r="I22" s="23">
        <v>4812.72</v>
      </c>
      <c r="J22" s="20"/>
      <c r="K22" s="23">
        <v>3286</v>
      </c>
      <c r="L22" s="20"/>
      <c r="M22" s="23">
        <v>2994</v>
      </c>
      <c r="N22" s="19"/>
      <c r="O22" s="23">
        <v>4677.96</v>
      </c>
      <c r="P22" s="20"/>
      <c r="Q22" s="23">
        <v>3653.54</v>
      </c>
      <c r="R22" s="19"/>
      <c r="S22" s="41">
        <v>4500</v>
      </c>
      <c r="T22" s="19"/>
      <c r="U22" s="41">
        <v>4500</v>
      </c>
      <c r="V22" s="19"/>
      <c r="W22" s="41">
        <v>3500</v>
      </c>
      <c r="X22" s="19"/>
      <c r="Y22" s="41">
        <v>3500</v>
      </c>
      <c r="Z22" s="19"/>
      <c r="AA22" s="41">
        <v>3500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5.75">
      <c r="A23" s="14" t="s">
        <v>63</v>
      </c>
      <c r="B23" s="15" t="s">
        <v>20</v>
      </c>
      <c r="C23" s="16">
        <v>1110.41</v>
      </c>
      <c r="E23" s="23">
        <v>0</v>
      </c>
      <c r="G23" s="23">
        <v>0</v>
      </c>
      <c r="H23" s="20"/>
      <c r="I23" s="23">
        <v>0</v>
      </c>
      <c r="J23" s="20"/>
      <c r="K23" s="23">
        <v>0</v>
      </c>
      <c r="L23" s="20"/>
      <c r="M23" s="23">
        <v>0</v>
      </c>
      <c r="N23" s="19"/>
      <c r="O23" s="23">
        <v>0</v>
      </c>
      <c r="P23" s="20"/>
      <c r="Q23" s="23">
        <v>0</v>
      </c>
      <c r="R23" s="19"/>
      <c r="S23" s="41">
        <v>0</v>
      </c>
      <c r="T23" s="19"/>
      <c r="U23" s="41">
        <v>0</v>
      </c>
      <c r="V23" s="19"/>
      <c r="W23" s="41">
        <v>0</v>
      </c>
      <c r="X23" s="19"/>
      <c r="Y23" s="41">
        <v>0</v>
      </c>
      <c r="Z23" s="19"/>
      <c r="AA23" s="41"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5.75">
      <c r="A24" s="14" t="s">
        <v>63</v>
      </c>
      <c r="B24" s="15" t="s">
        <v>20</v>
      </c>
      <c r="C24" s="16">
        <v>1110.42</v>
      </c>
      <c r="E24" s="23">
        <v>0</v>
      </c>
      <c r="G24" s="23">
        <v>0</v>
      </c>
      <c r="H24" s="20"/>
      <c r="I24" s="23">
        <v>0</v>
      </c>
      <c r="J24" s="20"/>
      <c r="K24" s="23">
        <v>0</v>
      </c>
      <c r="L24" s="20"/>
      <c r="M24" s="23">
        <v>0</v>
      </c>
      <c r="N24" s="19"/>
      <c r="O24" s="23">
        <v>0</v>
      </c>
      <c r="P24" s="20"/>
      <c r="Q24" s="23">
        <v>0</v>
      </c>
      <c r="R24" s="19"/>
      <c r="S24" s="41">
        <v>0</v>
      </c>
      <c r="T24" s="19"/>
      <c r="U24" s="41">
        <v>0</v>
      </c>
      <c r="V24" s="19"/>
      <c r="W24" s="41">
        <v>0</v>
      </c>
      <c r="X24" s="19"/>
      <c r="Y24" s="41">
        <v>0</v>
      </c>
      <c r="Z24" s="19"/>
      <c r="AA24" s="41">
        <v>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6.5" thickBot="1">
      <c r="A25" s="6" t="s">
        <v>60</v>
      </c>
      <c r="B25" s="7"/>
      <c r="C25" s="8"/>
      <c r="D25" s="6"/>
      <c r="E25" s="12">
        <f>SUM(E19:E24)</f>
        <v>22006</v>
      </c>
      <c r="F25" s="6"/>
      <c r="G25" s="12">
        <f>SUM(G19:G24)</f>
        <v>21537</v>
      </c>
      <c r="H25" s="13"/>
      <c r="I25" s="12">
        <f>SUM(I19:I24)</f>
        <v>22902.190000000002</v>
      </c>
      <c r="J25" s="13"/>
      <c r="K25" s="12">
        <f>SUM(K19:K24)</f>
        <v>20575</v>
      </c>
      <c r="L25" s="13"/>
      <c r="M25" s="12">
        <f>SUM(M19:M24)</f>
        <v>16958</v>
      </c>
      <c r="N25" s="22"/>
      <c r="O25" s="12">
        <f>SUM(O19:O24)</f>
        <v>26230.33</v>
      </c>
      <c r="P25" s="13"/>
      <c r="Q25" s="12">
        <f>SUM(Q19:Q24)</f>
        <v>23990.6</v>
      </c>
      <c r="R25" s="22"/>
      <c r="S25" s="12">
        <f>SUM(S19:S24)</f>
        <v>26500</v>
      </c>
      <c r="T25" s="22"/>
      <c r="U25" s="12">
        <f>SUM(U19:U24)</f>
        <v>26500</v>
      </c>
      <c r="V25" s="22"/>
      <c r="W25" s="12">
        <f>SUM(W19:W24)</f>
        <v>26500</v>
      </c>
      <c r="X25" s="22"/>
      <c r="Y25" s="12">
        <f>SUM(Y19:Y24)</f>
        <v>26500</v>
      </c>
      <c r="Z25" s="22"/>
      <c r="AA25" s="12">
        <f>SUM(AA19:AA24)</f>
        <v>26670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5.75" customHeight="1" thickTop="1">
      <c r="A26" s="6"/>
      <c r="B26" s="7"/>
      <c r="C26" s="8"/>
      <c r="D26" s="6"/>
      <c r="E26" s="22"/>
      <c r="F26" s="6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5.75" customHeight="1">
      <c r="A27" s="6"/>
      <c r="B27" s="7"/>
      <c r="C27" s="8"/>
      <c r="D27" s="6"/>
      <c r="E27" s="22"/>
      <c r="F27" s="6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5.75" customHeight="1">
      <c r="A28" s="6" t="s">
        <v>64</v>
      </c>
      <c r="B28" s="7"/>
      <c r="C28" s="8"/>
      <c r="D28" s="6"/>
      <c r="E28" s="22"/>
      <c r="F28" s="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5.75" customHeight="1">
      <c r="A29" s="14" t="s">
        <v>56</v>
      </c>
      <c r="B29" s="15" t="s">
        <v>20</v>
      </c>
      <c r="C29" s="16">
        <v>1220.1</v>
      </c>
      <c r="E29" s="18">
        <v>4200</v>
      </c>
      <c r="G29" s="18">
        <v>4500</v>
      </c>
      <c r="H29" s="20"/>
      <c r="I29" s="18">
        <v>4500</v>
      </c>
      <c r="J29" s="20"/>
      <c r="K29" s="18">
        <v>4500</v>
      </c>
      <c r="L29" s="20"/>
      <c r="M29" s="18">
        <v>4500</v>
      </c>
      <c r="N29" s="19"/>
      <c r="O29" s="18">
        <v>4950</v>
      </c>
      <c r="P29" s="20"/>
      <c r="Q29" s="18">
        <v>4950</v>
      </c>
      <c r="R29" s="19"/>
      <c r="S29" s="39">
        <v>4950</v>
      </c>
      <c r="T29" s="19"/>
      <c r="U29" s="39">
        <v>4950</v>
      </c>
      <c r="V29" s="19"/>
      <c r="W29" s="39">
        <v>5100</v>
      </c>
      <c r="X29" s="19"/>
      <c r="Y29" s="39">
        <v>5100</v>
      </c>
      <c r="Z29" s="45"/>
      <c r="AA29" s="39">
        <f>+SALARIES!$F$11</f>
        <v>5250</v>
      </c>
      <c r="AB29" s="122" t="s">
        <v>57</v>
      </c>
      <c r="AC29" s="122"/>
      <c r="AD29" s="122"/>
      <c r="AE29" s="122"/>
      <c r="AF29" s="122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5.75" customHeight="1">
      <c r="A30" s="14" t="s">
        <v>58</v>
      </c>
      <c r="B30" s="15" t="s">
        <v>20</v>
      </c>
      <c r="C30" s="16">
        <f>+C29+0.1</f>
        <v>1220.1999999999998</v>
      </c>
      <c r="E30" s="23">
        <v>0</v>
      </c>
      <c r="G30" s="23">
        <v>0</v>
      </c>
      <c r="H30" s="20"/>
      <c r="I30" s="23">
        <v>0</v>
      </c>
      <c r="J30" s="20"/>
      <c r="K30" s="23">
        <v>0</v>
      </c>
      <c r="L30" s="20"/>
      <c r="M30" s="23">
        <v>688</v>
      </c>
      <c r="N30" s="19"/>
      <c r="O30" s="23">
        <v>799.67</v>
      </c>
      <c r="P30" s="20"/>
      <c r="Q30" s="23">
        <v>1415.47</v>
      </c>
      <c r="R30" s="19"/>
      <c r="S30" s="41">
        <v>0</v>
      </c>
      <c r="T30" s="19"/>
      <c r="U30" s="41">
        <v>0</v>
      </c>
      <c r="V30" s="19"/>
      <c r="W30" s="41">
        <v>0</v>
      </c>
      <c r="X30" s="19"/>
      <c r="Y30" s="41">
        <v>0</v>
      </c>
      <c r="Z30" s="19"/>
      <c r="AA30" s="41">
        <v>0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5.75" customHeight="1">
      <c r="A31" s="14" t="s">
        <v>59</v>
      </c>
      <c r="B31" s="15" t="s">
        <v>20</v>
      </c>
      <c r="C31" s="16">
        <f>+C29+0.3</f>
        <v>1220.3999999999999</v>
      </c>
      <c r="E31" s="23">
        <v>6109</v>
      </c>
      <c r="G31" s="23">
        <v>1491</v>
      </c>
      <c r="H31" s="20"/>
      <c r="I31" s="23">
        <v>714</v>
      </c>
      <c r="J31" s="20"/>
      <c r="K31" s="23">
        <v>349</v>
      </c>
      <c r="L31" s="20"/>
      <c r="M31" s="23">
        <v>399</v>
      </c>
      <c r="N31" s="19"/>
      <c r="O31" s="23">
        <v>0</v>
      </c>
      <c r="P31" s="20"/>
      <c r="Q31" s="23">
        <v>0</v>
      </c>
      <c r="R31" s="19"/>
      <c r="S31" s="41">
        <v>1000</v>
      </c>
      <c r="T31" s="19"/>
      <c r="U31" s="41">
        <v>1000</v>
      </c>
      <c r="V31" s="19"/>
      <c r="W31" s="41">
        <v>1000</v>
      </c>
      <c r="X31" s="19"/>
      <c r="Y31" s="41">
        <v>1000</v>
      </c>
      <c r="Z31" s="19"/>
      <c r="AA31" s="41">
        <v>1000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5.75" customHeight="1" thickBot="1">
      <c r="A32" s="6" t="s">
        <v>60</v>
      </c>
      <c r="B32" s="7"/>
      <c r="C32" s="8"/>
      <c r="D32" s="6"/>
      <c r="E32" s="12">
        <f>SUM(E29:E31)</f>
        <v>10309</v>
      </c>
      <c r="F32" s="6"/>
      <c r="G32" s="12">
        <f>SUM(G29:G31)</f>
        <v>5991</v>
      </c>
      <c r="H32" s="13"/>
      <c r="I32" s="12">
        <f>SUM(I29:I31)</f>
        <v>5214</v>
      </c>
      <c r="J32" s="13"/>
      <c r="K32" s="12">
        <f>SUM(K29:K31)</f>
        <v>4849</v>
      </c>
      <c r="L32" s="13"/>
      <c r="M32" s="12">
        <f>SUM(M29:M31)</f>
        <v>5587</v>
      </c>
      <c r="N32" s="22"/>
      <c r="O32" s="12">
        <f>SUM(O29:O31)</f>
        <v>5749.67</v>
      </c>
      <c r="P32" s="13"/>
      <c r="Q32" s="12">
        <f>SUM(Q29:Q31)</f>
        <v>6365.47</v>
      </c>
      <c r="R32" s="22"/>
      <c r="S32" s="12">
        <f>SUM(S29:S31)</f>
        <v>5950</v>
      </c>
      <c r="T32" s="22"/>
      <c r="U32" s="12">
        <f>SUM(U29:U31)</f>
        <v>5950</v>
      </c>
      <c r="V32" s="22"/>
      <c r="W32" s="12">
        <f>SUM(W29:W31)</f>
        <v>6100</v>
      </c>
      <c r="X32" s="22"/>
      <c r="Y32" s="12">
        <f>SUM(Y29:Y31)</f>
        <v>6100</v>
      </c>
      <c r="Z32" s="22"/>
      <c r="AA32" s="12">
        <f>SUM(AA29:AA31)</f>
        <v>6250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5.75" customHeight="1" thickTop="1">
      <c r="A33" s="6"/>
      <c r="B33" s="7"/>
      <c r="C33" s="8"/>
      <c r="D33" s="6"/>
      <c r="E33" s="22"/>
      <c r="F33" s="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5.75">
      <c r="A34" s="6" t="s">
        <v>65</v>
      </c>
      <c r="B34" s="7"/>
      <c r="C34" s="8"/>
      <c r="D34" s="6"/>
      <c r="E34" s="22"/>
      <c r="F34" s="6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5.75">
      <c r="A35" s="14" t="s">
        <v>56</v>
      </c>
      <c r="B35" s="15" t="s">
        <v>20</v>
      </c>
      <c r="C35" s="16">
        <v>1320.1</v>
      </c>
      <c r="E35" s="18">
        <v>0</v>
      </c>
      <c r="G35" s="18">
        <v>0</v>
      </c>
      <c r="H35" s="20"/>
      <c r="I35" s="18">
        <v>0</v>
      </c>
      <c r="J35" s="20"/>
      <c r="K35" s="18">
        <v>0</v>
      </c>
      <c r="L35" s="20"/>
      <c r="M35" s="18">
        <v>0</v>
      </c>
      <c r="N35" s="19"/>
      <c r="O35" s="18">
        <v>0</v>
      </c>
      <c r="P35" s="20"/>
      <c r="Q35" s="18">
        <v>0</v>
      </c>
      <c r="R35" s="19"/>
      <c r="S35" s="39">
        <v>0</v>
      </c>
      <c r="T35" s="19"/>
      <c r="U35" s="39">
        <v>0</v>
      </c>
      <c r="V35" s="19"/>
      <c r="W35" s="39">
        <v>0</v>
      </c>
      <c r="X35" s="19"/>
      <c r="Y35" s="39">
        <v>0</v>
      </c>
      <c r="Z35" s="19"/>
      <c r="AA35" s="39">
        <v>0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5.75">
      <c r="A36" s="14" t="s">
        <v>59</v>
      </c>
      <c r="B36" s="15" t="s">
        <v>20</v>
      </c>
      <c r="C36" s="16">
        <v>1320.4</v>
      </c>
      <c r="E36" s="23">
        <v>0</v>
      </c>
      <c r="G36" s="23">
        <v>9600</v>
      </c>
      <c r="H36" s="20"/>
      <c r="I36" s="23">
        <v>9600</v>
      </c>
      <c r="J36" s="20"/>
      <c r="K36" s="23">
        <v>9900</v>
      </c>
      <c r="L36" s="20"/>
      <c r="M36" s="23">
        <v>9900</v>
      </c>
      <c r="N36" s="19"/>
      <c r="O36" s="23">
        <v>10200</v>
      </c>
      <c r="P36" s="20"/>
      <c r="Q36" s="23">
        <v>10500</v>
      </c>
      <c r="R36" s="19"/>
      <c r="S36" s="41">
        <v>11000</v>
      </c>
      <c r="T36" s="19"/>
      <c r="U36" s="41">
        <v>11000</v>
      </c>
      <c r="V36" s="19"/>
      <c r="W36" s="41">
        <v>11500</v>
      </c>
      <c r="X36" s="19"/>
      <c r="Y36" s="41">
        <v>11500</v>
      </c>
      <c r="Z36" s="19"/>
      <c r="AA36" s="41">
        <v>11500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.75">
      <c r="A37" s="14" t="s">
        <v>66</v>
      </c>
      <c r="B37" s="15" t="s">
        <v>20</v>
      </c>
      <c r="C37" s="16">
        <v>1320.41</v>
      </c>
      <c r="E37" s="23">
        <v>10500</v>
      </c>
      <c r="G37" s="23">
        <v>6157</v>
      </c>
      <c r="H37" s="20"/>
      <c r="I37" s="23">
        <v>0</v>
      </c>
      <c r="J37" s="20"/>
      <c r="K37" s="23">
        <v>0</v>
      </c>
      <c r="L37" s="20"/>
      <c r="M37" s="23">
        <v>0</v>
      </c>
      <c r="N37" s="19"/>
      <c r="O37" s="23">
        <v>0</v>
      </c>
      <c r="P37" s="20"/>
      <c r="Q37" s="23">
        <v>0</v>
      </c>
      <c r="R37" s="19"/>
      <c r="S37" s="41">
        <v>0</v>
      </c>
      <c r="T37" s="19"/>
      <c r="U37" s="41">
        <v>0</v>
      </c>
      <c r="V37" s="19"/>
      <c r="W37" s="41">
        <v>0</v>
      </c>
      <c r="X37" s="19"/>
      <c r="Y37" s="41">
        <v>0</v>
      </c>
      <c r="Z37" s="19"/>
      <c r="AA37" s="41">
        <v>0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6.5" thickBot="1">
      <c r="A38" s="6" t="s">
        <v>60</v>
      </c>
      <c r="B38" s="7"/>
      <c r="C38" s="8"/>
      <c r="D38" s="6"/>
      <c r="E38" s="12">
        <f>SUM(E35:E37)</f>
        <v>10500</v>
      </c>
      <c r="F38" s="6"/>
      <c r="G38" s="12">
        <f>SUM(G35:G37)</f>
        <v>15757</v>
      </c>
      <c r="H38" s="13"/>
      <c r="I38" s="12">
        <f>SUM(I35:I37)</f>
        <v>9600</v>
      </c>
      <c r="J38" s="13"/>
      <c r="K38" s="12">
        <f>SUM(K35:K37)</f>
        <v>9900</v>
      </c>
      <c r="L38" s="13"/>
      <c r="M38" s="12">
        <f>SUM(M35:M37)</f>
        <v>9900</v>
      </c>
      <c r="N38" s="22"/>
      <c r="O38" s="12">
        <f>SUM(O35:O37)</f>
        <v>10200</v>
      </c>
      <c r="P38" s="13"/>
      <c r="Q38" s="12">
        <f>SUM(Q35:Q37)</f>
        <v>10500</v>
      </c>
      <c r="R38" s="22"/>
      <c r="S38" s="12">
        <f>SUM(S35:S37)</f>
        <v>11000</v>
      </c>
      <c r="T38" s="22"/>
      <c r="U38" s="12">
        <f>SUM(U35:U37)</f>
        <v>11000</v>
      </c>
      <c r="V38" s="22"/>
      <c r="W38" s="12">
        <f>SUM(W35:W37)</f>
        <v>11500</v>
      </c>
      <c r="X38" s="22"/>
      <c r="Y38" s="12">
        <f>SUM(Y35:Y37)</f>
        <v>11500</v>
      </c>
      <c r="Z38" s="22"/>
      <c r="AA38" s="12">
        <f>SUM(AA35:AA37)</f>
        <v>11500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6.5" thickTop="1">
      <c r="A39" s="6"/>
      <c r="B39" s="7"/>
      <c r="C39" s="8"/>
      <c r="D39" s="6"/>
      <c r="E39" s="22"/>
      <c r="F39" s="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5.75">
      <c r="A40" s="6" t="s">
        <v>67</v>
      </c>
      <c r="B40" s="7"/>
      <c r="C40" s="8"/>
      <c r="D40" s="6"/>
      <c r="E40" s="22"/>
      <c r="F40" s="6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5.75">
      <c r="A41" s="14" t="s">
        <v>56</v>
      </c>
      <c r="B41" s="15" t="s">
        <v>20</v>
      </c>
      <c r="C41" s="16">
        <v>1330.1</v>
      </c>
      <c r="E41" s="18">
        <v>0</v>
      </c>
      <c r="G41" s="18">
        <v>1750</v>
      </c>
      <c r="H41" s="20"/>
      <c r="I41" s="18">
        <v>1750</v>
      </c>
      <c r="J41" s="20"/>
      <c r="K41" s="18">
        <v>1800</v>
      </c>
      <c r="L41" s="20"/>
      <c r="M41" s="18">
        <v>1850</v>
      </c>
      <c r="N41" s="19"/>
      <c r="O41" s="18">
        <v>1900</v>
      </c>
      <c r="P41" s="20"/>
      <c r="Q41" s="18">
        <v>1950</v>
      </c>
      <c r="R41" s="19"/>
      <c r="S41" s="39">
        <v>2050</v>
      </c>
      <c r="T41" s="19"/>
      <c r="U41" s="39">
        <v>2050</v>
      </c>
      <c r="V41" s="19"/>
      <c r="W41" s="39">
        <v>2150</v>
      </c>
      <c r="X41" s="19"/>
      <c r="Y41" s="39">
        <v>2150</v>
      </c>
      <c r="Z41" s="45"/>
      <c r="AA41" s="39">
        <f>+SALARIES!$F$12</f>
        <v>2175</v>
      </c>
      <c r="AB41" s="122" t="s">
        <v>57</v>
      </c>
      <c r="AC41" s="122"/>
      <c r="AD41" s="122"/>
      <c r="AE41" s="122"/>
      <c r="AF41" s="122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5.75">
      <c r="A42" s="14" t="s">
        <v>58</v>
      </c>
      <c r="B42" s="15" t="s">
        <v>20</v>
      </c>
      <c r="C42" s="16">
        <f>+C41+0.1</f>
        <v>1330.1999999999998</v>
      </c>
      <c r="E42" s="23">
        <v>0</v>
      </c>
      <c r="G42" s="23">
        <v>0</v>
      </c>
      <c r="H42" s="20"/>
      <c r="I42" s="23">
        <v>0</v>
      </c>
      <c r="J42" s="20"/>
      <c r="K42" s="23">
        <v>0</v>
      </c>
      <c r="L42" s="20"/>
      <c r="M42" s="23">
        <v>0</v>
      </c>
      <c r="N42" s="19"/>
      <c r="O42" s="23">
        <v>0</v>
      </c>
      <c r="P42" s="20"/>
      <c r="Q42" s="23">
        <v>0</v>
      </c>
      <c r="R42" s="19"/>
      <c r="S42" s="41">
        <v>0</v>
      </c>
      <c r="T42" s="19"/>
      <c r="U42" s="41">
        <v>0</v>
      </c>
      <c r="V42" s="19"/>
      <c r="W42" s="41">
        <v>0</v>
      </c>
      <c r="X42" s="19"/>
      <c r="Y42" s="41">
        <v>0</v>
      </c>
      <c r="Z42" s="19"/>
      <c r="AA42" s="41"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5.75">
      <c r="A43" s="14" t="s">
        <v>59</v>
      </c>
      <c r="B43" s="15" t="s">
        <v>20</v>
      </c>
      <c r="C43" s="16">
        <f>+C41+0.3</f>
        <v>1330.3999999999999</v>
      </c>
      <c r="E43" s="23">
        <v>0</v>
      </c>
      <c r="G43" s="23">
        <v>0</v>
      </c>
      <c r="H43" s="20"/>
      <c r="I43" s="23">
        <v>0</v>
      </c>
      <c r="J43" s="20"/>
      <c r="K43" s="23">
        <v>0</v>
      </c>
      <c r="L43" s="20"/>
      <c r="M43" s="23">
        <v>0</v>
      </c>
      <c r="N43" s="19"/>
      <c r="O43" s="23">
        <v>0</v>
      </c>
      <c r="P43" s="20"/>
      <c r="Q43" s="23">
        <v>0</v>
      </c>
      <c r="R43" s="19"/>
      <c r="S43" s="41">
        <v>0</v>
      </c>
      <c r="T43" s="19"/>
      <c r="U43" s="41">
        <v>0</v>
      </c>
      <c r="V43" s="19"/>
      <c r="W43" s="41">
        <v>0</v>
      </c>
      <c r="X43" s="19"/>
      <c r="Y43" s="41">
        <v>0</v>
      </c>
      <c r="Z43" s="19"/>
      <c r="AA43" s="41"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6.5" thickBot="1">
      <c r="A44" s="6" t="s">
        <v>60</v>
      </c>
      <c r="B44" s="7"/>
      <c r="C44" s="8"/>
      <c r="D44" s="6"/>
      <c r="E44" s="12">
        <f>SUM(E41:E43)</f>
        <v>0</v>
      </c>
      <c r="F44" s="6"/>
      <c r="G44" s="12">
        <f>SUM(G41:G43)</f>
        <v>1750</v>
      </c>
      <c r="H44" s="13"/>
      <c r="I44" s="12">
        <f>SUM(I41:I43)</f>
        <v>1750</v>
      </c>
      <c r="J44" s="13"/>
      <c r="K44" s="12">
        <f>SUM(K41:K43)</f>
        <v>1800</v>
      </c>
      <c r="L44" s="13"/>
      <c r="M44" s="12">
        <f>SUM(M41:M43)</f>
        <v>1850</v>
      </c>
      <c r="N44" s="22"/>
      <c r="O44" s="12">
        <f>SUM(O41:O43)</f>
        <v>1900</v>
      </c>
      <c r="P44" s="13"/>
      <c r="Q44" s="12">
        <f>SUM(Q41:Q43)</f>
        <v>1950</v>
      </c>
      <c r="R44" s="22"/>
      <c r="S44" s="12">
        <f>SUM(S41:S43)</f>
        <v>2050</v>
      </c>
      <c r="T44" s="22"/>
      <c r="U44" s="12">
        <f>SUM(U41:U43)</f>
        <v>2050</v>
      </c>
      <c r="V44" s="22"/>
      <c r="W44" s="12">
        <f>SUM(W41:W43)</f>
        <v>2150</v>
      </c>
      <c r="X44" s="22"/>
      <c r="Y44" s="12">
        <f>SUM(Y41:Y43)</f>
        <v>2150</v>
      </c>
      <c r="Z44" s="22"/>
      <c r="AA44" s="12">
        <f>SUM(AA41:AA43)</f>
        <v>2175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6.5" thickTop="1">
      <c r="A45" s="6"/>
      <c r="B45" s="7"/>
      <c r="C45" s="8"/>
      <c r="D45" s="6"/>
      <c r="E45" s="22"/>
      <c r="F45" s="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5.75" customHeight="1">
      <c r="A46" s="6"/>
      <c r="B46" s="7"/>
      <c r="C46" s="8"/>
      <c r="D46" s="6"/>
      <c r="E46" s="22"/>
      <c r="F46" s="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5.75" customHeight="1">
      <c r="A47" s="6" t="s">
        <v>68</v>
      </c>
      <c r="B47" s="7"/>
      <c r="C47" s="8"/>
      <c r="D47" s="6"/>
      <c r="E47" s="22"/>
      <c r="F47" s="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5.75">
      <c r="A48" s="14" t="s">
        <v>56</v>
      </c>
      <c r="B48" s="15" t="s">
        <v>20</v>
      </c>
      <c r="C48" s="16">
        <v>1355.1</v>
      </c>
      <c r="E48" s="18">
        <v>16508</v>
      </c>
      <c r="G48" s="18">
        <v>17000</v>
      </c>
      <c r="H48" s="20"/>
      <c r="I48" s="18">
        <v>17500</v>
      </c>
      <c r="J48" s="20"/>
      <c r="K48" s="18">
        <v>18000</v>
      </c>
      <c r="L48" s="20"/>
      <c r="M48" s="18">
        <v>18500</v>
      </c>
      <c r="N48" s="19"/>
      <c r="O48" s="18">
        <v>19000</v>
      </c>
      <c r="P48" s="20"/>
      <c r="Q48" s="18">
        <v>19500</v>
      </c>
      <c r="R48" s="19"/>
      <c r="S48" s="39">
        <v>20000</v>
      </c>
      <c r="T48" s="19"/>
      <c r="U48" s="39">
        <v>20000</v>
      </c>
      <c r="V48" s="19"/>
      <c r="W48" s="39">
        <v>40000</v>
      </c>
      <c r="X48" s="19"/>
      <c r="Y48" s="39">
        <v>40000</v>
      </c>
      <c r="Z48" s="45"/>
      <c r="AA48" s="39">
        <v>41200</v>
      </c>
      <c r="AB48" s="122" t="s">
        <v>57</v>
      </c>
      <c r="AC48" s="122"/>
      <c r="AD48" s="122"/>
      <c r="AE48" s="122"/>
      <c r="AF48" s="122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.75">
      <c r="A49" s="14" t="s">
        <v>69</v>
      </c>
      <c r="B49" s="15" t="s">
        <v>20</v>
      </c>
      <c r="C49" s="16">
        <v>1355.12</v>
      </c>
      <c r="E49" s="18">
        <v>0</v>
      </c>
      <c r="G49" s="18">
        <v>6025</v>
      </c>
      <c r="H49" s="20"/>
      <c r="I49" s="18">
        <v>5708.4</v>
      </c>
      <c r="J49" s="20"/>
      <c r="K49" s="18">
        <v>5405</v>
      </c>
      <c r="L49" s="20"/>
      <c r="M49" s="18">
        <v>5020</v>
      </c>
      <c r="N49" s="19"/>
      <c r="O49" s="18">
        <v>7680.34</v>
      </c>
      <c r="P49" s="20"/>
      <c r="Q49" s="18">
        <v>6998.98</v>
      </c>
      <c r="R49" s="19"/>
      <c r="S49" s="39">
        <v>7000</v>
      </c>
      <c r="T49" s="19"/>
      <c r="U49" s="39">
        <v>7000</v>
      </c>
      <c r="V49" s="19"/>
      <c r="W49" s="39">
        <v>15000</v>
      </c>
      <c r="X49" s="19"/>
      <c r="Y49" s="39">
        <v>15000</v>
      </c>
      <c r="Z49" s="19"/>
      <c r="AA49" s="39">
        <v>15000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5.75">
      <c r="A50" s="14" t="s">
        <v>58</v>
      </c>
      <c r="B50" s="15" t="s">
        <v>20</v>
      </c>
      <c r="C50" s="16">
        <f>+C48+0.1</f>
        <v>1355.1999999999998</v>
      </c>
      <c r="E50" s="23">
        <v>0</v>
      </c>
      <c r="G50" s="23">
        <v>0</v>
      </c>
      <c r="H50" s="20"/>
      <c r="I50" s="23">
        <v>0</v>
      </c>
      <c r="J50" s="20"/>
      <c r="K50" s="23">
        <v>0</v>
      </c>
      <c r="L50" s="20"/>
      <c r="M50" s="23">
        <v>0</v>
      </c>
      <c r="N50" s="19"/>
      <c r="O50" s="23">
        <v>0</v>
      </c>
      <c r="P50" s="20"/>
      <c r="Q50" s="23">
        <v>0</v>
      </c>
      <c r="R50" s="19"/>
      <c r="S50" s="41">
        <v>0</v>
      </c>
      <c r="T50" s="19"/>
      <c r="U50" s="41">
        <v>0</v>
      </c>
      <c r="V50" s="19"/>
      <c r="W50" s="41">
        <v>0</v>
      </c>
      <c r="X50" s="19"/>
      <c r="Y50" s="41">
        <v>0</v>
      </c>
      <c r="Z50" s="19"/>
      <c r="AA50" s="41">
        <v>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5.75">
      <c r="A51" s="14" t="s">
        <v>59</v>
      </c>
      <c r="B51" s="15" t="s">
        <v>20</v>
      </c>
      <c r="C51" s="16">
        <f>+C48+0.3</f>
        <v>1355.3999999999999</v>
      </c>
      <c r="E51" s="23">
        <v>11316</v>
      </c>
      <c r="G51" s="23">
        <v>2813</v>
      </c>
      <c r="H51" s="20"/>
      <c r="I51" s="23">
        <v>7523.61</v>
      </c>
      <c r="J51" s="20"/>
      <c r="K51" s="23">
        <v>1148</v>
      </c>
      <c r="L51" s="20"/>
      <c r="M51" s="23">
        <v>1286</v>
      </c>
      <c r="N51" s="19"/>
      <c r="O51" s="23">
        <v>1312.35</v>
      </c>
      <c r="P51" s="20"/>
      <c r="Q51" s="23">
        <v>5308.62</v>
      </c>
      <c r="R51" s="19"/>
      <c r="S51" s="41">
        <v>5000</v>
      </c>
      <c r="T51" s="19"/>
      <c r="U51" s="41">
        <v>12500</v>
      </c>
      <c r="V51" s="19"/>
      <c r="W51" s="41">
        <v>14500</v>
      </c>
      <c r="X51" s="19"/>
      <c r="Y51" s="41">
        <v>14500</v>
      </c>
      <c r="Z51" s="19"/>
      <c r="AA51" s="41">
        <v>14500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6.5" thickBot="1">
      <c r="A52" s="6" t="s">
        <v>60</v>
      </c>
      <c r="B52" s="7"/>
      <c r="C52" s="8"/>
      <c r="D52" s="6"/>
      <c r="E52" s="12">
        <f>SUM(E48:E51)</f>
        <v>27824</v>
      </c>
      <c r="F52" s="6"/>
      <c r="G52" s="12">
        <f>SUM(G48:G51)</f>
        <v>25838</v>
      </c>
      <c r="H52" s="13"/>
      <c r="I52" s="12">
        <f>SUM(I48:I51)</f>
        <v>30732.010000000002</v>
      </c>
      <c r="J52" s="13"/>
      <c r="K52" s="12">
        <f>SUM(K48:K51)</f>
        <v>24553</v>
      </c>
      <c r="L52" s="13"/>
      <c r="M52" s="12">
        <f>SUM(M48:M51)</f>
        <v>24806</v>
      </c>
      <c r="N52" s="22"/>
      <c r="O52" s="12">
        <f>SUM(O48:O51)</f>
        <v>27992.69</v>
      </c>
      <c r="P52" s="13"/>
      <c r="Q52" s="12">
        <f>SUM(Q48:Q51)</f>
        <v>31807.6</v>
      </c>
      <c r="R52" s="22"/>
      <c r="S52" s="12">
        <f>SUM(S48:S51)</f>
        <v>32000</v>
      </c>
      <c r="T52" s="22"/>
      <c r="U52" s="12">
        <f>SUM(U48:U51)</f>
        <v>39500</v>
      </c>
      <c r="V52" s="22"/>
      <c r="W52" s="12">
        <f>SUM(W48:W51)</f>
        <v>69500</v>
      </c>
      <c r="X52" s="22"/>
      <c r="Y52" s="12">
        <f>SUM(Y48:Y51)</f>
        <v>69500</v>
      </c>
      <c r="Z52" s="22"/>
      <c r="AA52" s="12">
        <f>SUM(AA48:AA51)</f>
        <v>70700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5.75" customHeight="1" thickTop="1">
      <c r="A53" s="6"/>
      <c r="B53" s="7"/>
      <c r="C53" s="8"/>
      <c r="D53" s="6"/>
      <c r="E53" s="22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5.75">
      <c r="A54" s="6" t="s">
        <v>70</v>
      </c>
      <c r="B54" s="7"/>
      <c r="C54" s="8"/>
      <c r="D54" s="6"/>
      <c r="E54" s="22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5.75">
      <c r="A55" s="14" t="s">
        <v>56</v>
      </c>
      <c r="B55" s="15" t="s">
        <v>20</v>
      </c>
      <c r="C55" s="16">
        <v>1410.1</v>
      </c>
      <c r="E55" s="18">
        <v>15000</v>
      </c>
      <c r="G55" s="18">
        <v>26000</v>
      </c>
      <c r="H55" s="20"/>
      <c r="I55" s="18">
        <v>27750</v>
      </c>
      <c r="J55" s="20"/>
      <c r="K55" s="18">
        <v>28500</v>
      </c>
      <c r="L55" s="20"/>
      <c r="M55" s="18">
        <v>29250</v>
      </c>
      <c r="N55" s="19"/>
      <c r="O55" s="18">
        <v>30000</v>
      </c>
      <c r="P55" s="20"/>
      <c r="Q55" s="18">
        <v>30749.94</v>
      </c>
      <c r="R55" s="19"/>
      <c r="S55" s="39">
        <v>32000</v>
      </c>
      <c r="T55" s="19"/>
      <c r="U55" s="39">
        <v>32000</v>
      </c>
      <c r="V55" s="19"/>
      <c r="W55" s="39">
        <v>33000</v>
      </c>
      <c r="X55" s="19"/>
      <c r="Y55" s="39">
        <v>33000</v>
      </c>
      <c r="Z55" s="45"/>
      <c r="AA55" s="39">
        <f>+SALARIES!$F$14</f>
        <v>33950</v>
      </c>
      <c r="AB55" s="122" t="s">
        <v>57</v>
      </c>
      <c r="AC55" s="122"/>
      <c r="AD55" s="122"/>
      <c r="AE55" s="122"/>
      <c r="AF55" s="122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5.75">
      <c r="A56" s="14" t="s">
        <v>71</v>
      </c>
      <c r="B56" s="15" t="s">
        <v>20</v>
      </c>
      <c r="C56" s="16">
        <v>1410.12</v>
      </c>
      <c r="E56" s="18">
        <v>0</v>
      </c>
      <c r="G56" s="18">
        <v>0</v>
      </c>
      <c r="H56" s="20"/>
      <c r="I56" s="18">
        <v>905.96</v>
      </c>
      <c r="J56" s="20"/>
      <c r="K56" s="18">
        <v>67</v>
      </c>
      <c r="L56" s="20"/>
      <c r="M56" s="18">
        <v>0</v>
      </c>
      <c r="N56" s="19"/>
      <c r="O56" s="18">
        <v>0</v>
      </c>
      <c r="P56" s="20"/>
      <c r="Q56" s="18">
        <v>0</v>
      </c>
      <c r="R56" s="19"/>
      <c r="S56" s="39">
        <v>0</v>
      </c>
      <c r="T56" s="19"/>
      <c r="U56" s="39">
        <v>0</v>
      </c>
      <c r="V56" s="19"/>
      <c r="W56" s="39">
        <v>0</v>
      </c>
      <c r="X56" s="19"/>
      <c r="Y56" s="39">
        <v>0</v>
      </c>
      <c r="Z56" s="19"/>
      <c r="AA56" s="39">
        <v>0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5.75">
      <c r="A57" s="14" t="s">
        <v>58</v>
      </c>
      <c r="B57" s="15" t="s">
        <v>20</v>
      </c>
      <c r="C57" s="16">
        <f>+C55+0.1</f>
        <v>1410.1999999999998</v>
      </c>
      <c r="E57" s="23">
        <v>0</v>
      </c>
      <c r="G57" s="23">
        <v>0</v>
      </c>
      <c r="H57" s="20"/>
      <c r="I57" s="23">
        <v>0</v>
      </c>
      <c r="J57" s="20"/>
      <c r="K57" s="23">
        <v>0</v>
      </c>
      <c r="L57" s="20"/>
      <c r="M57" s="23">
        <v>0</v>
      </c>
      <c r="N57" s="19"/>
      <c r="O57" s="23">
        <v>0</v>
      </c>
      <c r="P57" s="20"/>
      <c r="Q57" s="23">
        <v>0</v>
      </c>
      <c r="R57" s="19"/>
      <c r="S57" s="41">
        <v>0</v>
      </c>
      <c r="T57" s="19"/>
      <c r="U57" s="41">
        <v>0</v>
      </c>
      <c r="V57" s="19"/>
      <c r="W57" s="41">
        <v>0</v>
      </c>
      <c r="X57" s="19"/>
      <c r="Y57" s="41">
        <v>0</v>
      </c>
      <c r="Z57" s="19"/>
      <c r="AA57" s="41">
        <v>0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.75">
      <c r="A58" s="14" t="s">
        <v>59</v>
      </c>
      <c r="B58" s="15" t="s">
        <v>20</v>
      </c>
      <c r="C58" s="16">
        <f>+C55+0.3</f>
        <v>1410.3999999999999</v>
      </c>
      <c r="E58" s="23">
        <v>5472</v>
      </c>
      <c r="G58" s="23">
        <v>5597</v>
      </c>
      <c r="H58" s="20"/>
      <c r="I58" s="23">
        <v>4686.29</v>
      </c>
      <c r="J58" s="20"/>
      <c r="K58" s="23">
        <v>5074</v>
      </c>
      <c r="L58" s="20"/>
      <c r="M58" s="23">
        <v>4824</v>
      </c>
      <c r="N58" s="19"/>
      <c r="O58" s="23">
        <v>4052.83</v>
      </c>
      <c r="P58" s="20"/>
      <c r="Q58" s="23">
        <v>6425.89</v>
      </c>
      <c r="R58" s="19"/>
      <c r="S58" s="41">
        <v>4000</v>
      </c>
      <c r="T58" s="19"/>
      <c r="U58" s="41">
        <v>4000</v>
      </c>
      <c r="V58" s="19"/>
      <c r="W58" s="41">
        <v>5000</v>
      </c>
      <c r="X58" s="19"/>
      <c r="Y58" s="41">
        <v>5000</v>
      </c>
      <c r="Z58" s="19"/>
      <c r="AA58" s="41">
        <v>5000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6.5" thickBot="1">
      <c r="A59" s="6" t="s">
        <v>60</v>
      </c>
      <c r="B59" s="7"/>
      <c r="C59" s="8"/>
      <c r="D59" s="6"/>
      <c r="E59" s="12">
        <f>SUM(E55:E58)</f>
        <v>20472</v>
      </c>
      <c r="F59" s="6"/>
      <c r="G59" s="12">
        <f>SUM(G55:G58)</f>
        <v>31597</v>
      </c>
      <c r="H59" s="13"/>
      <c r="I59" s="12">
        <f>SUM(I55:I58)</f>
        <v>33342.25</v>
      </c>
      <c r="J59" s="13"/>
      <c r="K59" s="12">
        <f>SUM(K55:K58)</f>
        <v>33641</v>
      </c>
      <c r="L59" s="13"/>
      <c r="M59" s="12">
        <f>SUM(M55:M58)</f>
        <v>34074</v>
      </c>
      <c r="N59" s="22"/>
      <c r="O59" s="12">
        <f>SUM(O55:O58)</f>
        <v>34052.83</v>
      </c>
      <c r="P59" s="13"/>
      <c r="Q59" s="12">
        <f>SUM(Q55:Q58)</f>
        <v>37175.83</v>
      </c>
      <c r="R59" s="22"/>
      <c r="S59" s="12">
        <f>SUM(S55:S58)</f>
        <v>36000</v>
      </c>
      <c r="T59" s="22"/>
      <c r="U59" s="12">
        <f>SUM(U55:U58)</f>
        <v>36000</v>
      </c>
      <c r="V59" s="22"/>
      <c r="W59" s="12">
        <f>SUM(W55:W58)</f>
        <v>38000</v>
      </c>
      <c r="X59" s="22"/>
      <c r="Y59" s="12">
        <f>SUM(Y55:Y58)</f>
        <v>38000</v>
      </c>
      <c r="Z59" s="22"/>
      <c r="AA59" s="12">
        <f>SUM(AA55:AA58)</f>
        <v>38950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6.5" thickTop="1">
      <c r="A60" s="6"/>
      <c r="B60" s="7"/>
      <c r="C60" s="8"/>
      <c r="D60" s="6"/>
      <c r="E60" s="22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5.75">
      <c r="A61" s="6" t="s">
        <v>72</v>
      </c>
      <c r="B61" s="7"/>
      <c r="C61" s="8"/>
      <c r="D61" s="6"/>
      <c r="E61" s="22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5.75">
      <c r="A62" s="14" t="s">
        <v>59</v>
      </c>
      <c r="B62" s="15" t="s">
        <v>20</v>
      </c>
      <c r="C62" s="16">
        <v>1420.4</v>
      </c>
      <c r="E62" s="23">
        <v>30637</v>
      </c>
      <c r="G62" s="23">
        <v>6867</v>
      </c>
      <c r="H62" s="20"/>
      <c r="I62" s="23">
        <v>1792.5</v>
      </c>
      <c r="J62" s="20"/>
      <c r="K62" s="23">
        <v>4157</v>
      </c>
      <c r="L62" s="20"/>
      <c r="M62" s="23">
        <v>2541</v>
      </c>
      <c r="N62" s="19"/>
      <c r="O62" s="23">
        <v>2669</v>
      </c>
      <c r="P62" s="20"/>
      <c r="Q62" s="23">
        <v>11516.89</v>
      </c>
      <c r="R62" s="19"/>
      <c r="S62" s="41">
        <v>10000</v>
      </c>
      <c r="T62" s="19"/>
      <c r="U62" s="41">
        <v>10000</v>
      </c>
      <c r="V62" s="19"/>
      <c r="W62" s="41">
        <v>10000</v>
      </c>
      <c r="X62" s="19"/>
      <c r="Y62" s="41">
        <v>10000</v>
      </c>
      <c r="Z62" s="19"/>
      <c r="AA62" s="41">
        <v>10000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5.75" customHeight="1" thickBot="1">
      <c r="A63" s="6" t="s">
        <v>60</v>
      </c>
      <c r="B63" s="7"/>
      <c r="C63" s="8"/>
      <c r="D63" s="6"/>
      <c r="E63" s="12">
        <f>SUM(E62:E62)</f>
        <v>30637</v>
      </c>
      <c r="F63" s="6"/>
      <c r="G63" s="12">
        <f>SUM(G62:G62)</f>
        <v>6867</v>
      </c>
      <c r="H63" s="13"/>
      <c r="I63" s="12">
        <f>SUM(I62:I62)</f>
        <v>1792.5</v>
      </c>
      <c r="J63" s="13"/>
      <c r="K63" s="12">
        <f>SUM(K62:K62)</f>
        <v>4157</v>
      </c>
      <c r="L63" s="13"/>
      <c r="M63" s="12">
        <f>SUM(M62:M62)</f>
        <v>2541</v>
      </c>
      <c r="N63" s="22"/>
      <c r="O63" s="12">
        <f>SUM(O62:O62)</f>
        <v>2669</v>
      </c>
      <c r="P63" s="13"/>
      <c r="Q63" s="12">
        <f>SUM(Q62:Q62)</f>
        <v>11516.89</v>
      </c>
      <c r="R63" s="22"/>
      <c r="S63" s="12">
        <f>SUM(S62:S62)</f>
        <v>10000</v>
      </c>
      <c r="T63" s="22"/>
      <c r="U63" s="12">
        <f>SUM(U62:U62)</f>
        <v>10000</v>
      </c>
      <c r="V63" s="22"/>
      <c r="W63" s="12">
        <f>SUM(W62:W62)</f>
        <v>10000</v>
      </c>
      <c r="X63" s="22"/>
      <c r="Y63" s="12">
        <f>SUM(Y62:Y62)</f>
        <v>10000</v>
      </c>
      <c r="Z63" s="22"/>
      <c r="AA63" s="12">
        <f>SUM(AA62:AA62)</f>
        <v>10000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5.75" customHeight="1" thickTop="1">
      <c r="A64" s="6"/>
      <c r="B64" s="7"/>
      <c r="C64" s="8"/>
      <c r="D64" s="6"/>
      <c r="E64" s="22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5.75">
      <c r="A65" s="6" t="s">
        <v>73</v>
      </c>
      <c r="B65" s="7"/>
      <c r="C65" s="8"/>
      <c r="D65" s="6"/>
      <c r="E65" s="22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5.75">
      <c r="A66" s="14" t="s">
        <v>56</v>
      </c>
      <c r="B66" s="15" t="s">
        <v>20</v>
      </c>
      <c r="C66" s="16">
        <v>1450.1</v>
      </c>
      <c r="E66" s="18">
        <v>0</v>
      </c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19"/>
      <c r="O66" s="18">
        <v>0</v>
      </c>
      <c r="P66" s="20"/>
      <c r="Q66" s="18">
        <v>0</v>
      </c>
      <c r="R66" s="19"/>
      <c r="S66" s="39">
        <v>0</v>
      </c>
      <c r="T66" s="19"/>
      <c r="U66" s="39">
        <v>0</v>
      </c>
      <c r="V66" s="19"/>
      <c r="W66" s="39">
        <v>0</v>
      </c>
      <c r="X66" s="19"/>
      <c r="Y66" s="39">
        <v>0</v>
      </c>
      <c r="Z66" s="19"/>
      <c r="AA66" s="39">
        <v>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5.75">
      <c r="A67" s="14" t="s">
        <v>58</v>
      </c>
      <c r="B67" s="15" t="s">
        <v>20</v>
      </c>
      <c r="C67" s="16">
        <f>+C66+0.1</f>
        <v>1450.1999999999998</v>
      </c>
      <c r="E67" s="23">
        <v>0</v>
      </c>
      <c r="G67" s="23">
        <v>0</v>
      </c>
      <c r="H67" s="20"/>
      <c r="I67" s="23">
        <v>0</v>
      </c>
      <c r="J67" s="20"/>
      <c r="K67" s="23">
        <v>0</v>
      </c>
      <c r="L67" s="20"/>
      <c r="M67" s="23">
        <v>0</v>
      </c>
      <c r="N67" s="19"/>
      <c r="O67" s="23">
        <v>0</v>
      </c>
      <c r="P67" s="20"/>
      <c r="Q67" s="23">
        <v>0</v>
      </c>
      <c r="R67" s="19"/>
      <c r="S67" s="41">
        <v>0</v>
      </c>
      <c r="T67" s="19"/>
      <c r="U67" s="41">
        <v>0</v>
      </c>
      <c r="V67" s="19"/>
      <c r="W67" s="41">
        <v>0</v>
      </c>
      <c r="X67" s="19"/>
      <c r="Y67" s="41">
        <v>0</v>
      </c>
      <c r="Z67" s="19"/>
      <c r="AA67" s="41">
        <v>0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5.75">
      <c r="A68" s="14" t="s">
        <v>59</v>
      </c>
      <c r="B68" s="15" t="s">
        <v>20</v>
      </c>
      <c r="C68" s="16">
        <f>+C66+0.3</f>
        <v>1450.3999999999999</v>
      </c>
      <c r="E68" s="23">
        <v>274</v>
      </c>
      <c r="G68" s="23">
        <v>0</v>
      </c>
      <c r="H68" s="20"/>
      <c r="I68" s="23">
        <v>0</v>
      </c>
      <c r="J68" s="20"/>
      <c r="K68" s="23">
        <v>0</v>
      </c>
      <c r="L68" s="20"/>
      <c r="M68" s="23">
        <v>0</v>
      </c>
      <c r="N68" s="19"/>
      <c r="O68" s="23">
        <v>0</v>
      </c>
      <c r="P68" s="20"/>
      <c r="Q68" s="23">
        <v>0</v>
      </c>
      <c r="R68" s="19"/>
      <c r="S68" s="41">
        <v>0</v>
      </c>
      <c r="T68" s="19"/>
      <c r="U68" s="41">
        <v>0</v>
      </c>
      <c r="V68" s="19"/>
      <c r="W68" s="41">
        <v>0</v>
      </c>
      <c r="X68" s="19"/>
      <c r="Y68" s="41">
        <v>0</v>
      </c>
      <c r="Z68" s="19"/>
      <c r="AA68" s="41">
        <v>0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5.75" customHeight="1" thickBot="1">
      <c r="A69" s="6" t="s">
        <v>60</v>
      </c>
      <c r="B69" s="7"/>
      <c r="C69" s="8"/>
      <c r="D69" s="6"/>
      <c r="E69" s="12">
        <f>SUM(E66:E68)</f>
        <v>274</v>
      </c>
      <c r="F69" s="6"/>
      <c r="G69" s="12">
        <f>SUM(G66:G68)</f>
        <v>0</v>
      </c>
      <c r="H69" s="13"/>
      <c r="I69" s="12">
        <f>SUM(I66:I68)</f>
        <v>0</v>
      </c>
      <c r="J69" s="13"/>
      <c r="K69" s="12">
        <f>SUM(K66:K68)</f>
        <v>0</v>
      </c>
      <c r="L69" s="13"/>
      <c r="M69" s="12">
        <f>SUM(M66:M68)</f>
        <v>0</v>
      </c>
      <c r="N69" s="22"/>
      <c r="O69" s="12">
        <f>SUM(O66:O68)</f>
        <v>0</v>
      </c>
      <c r="P69" s="13"/>
      <c r="Q69" s="12">
        <f>SUM(Q66:Q68)</f>
        <v>0</v>
      </c>
      <c r="R69" s="22"/>
      <c r="S69" s="12">
        <f>SUM(S66:S68)</f>
        <v>0</v>
      </c>
      <c r="T69" s="22"/>
      <c r="U69" s="12">
        <f>SUM(U66:U68)</f>
        <v>0</v>
      </c>
      <c r="V69" s="22"/>
      <c r="W69" s="12">
        <f>SUM(W66:W68)</f>
        <v>0</v>
      </c>
      <c r="X69" s="22"/>
      <c r="Y69" s="12">
        <f>SUM(Y66:Y68)</f>
        <v>0</v>
      </c>
      <c r="Z69" s="22"/>
      <c r="AA69" s="12">
        <f>SUM(AA66:AA68)</f>
        <v>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5.75" customHeight="1" thickTop="1">
      <c r="A70" s="6"/>
      <c r="B70" s="7"/>
      <c r="C70" s="8"/>
      <c r="D70" s="6"/>
      <c r="E70" s="22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5.75" customHeight="1">
      <c r="A71" s="6" t="s">
        <v>74</v>
      </c>
      <c r="B71" s="7"/>
      <c r="C71" s="8"/>
      <c r="D71" s="6"/>
      <c r="E71" s="22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5.75">
      <c r="A72" s="14" t="s">
        <v>56</v>
      </c>
      <c r="B72" s="15" t="s">
        <v>20</v>
      </c>
      <c r="C72" s="16">
        <v>1470.1</v>
      </c>
      <c r="E72" s="18">
        <v>0</v>
      </c>
      <c r="G72" s="18">
        <v>0</v>
      </c>
      <c r="H72" s="20"/>
      <c r="I72" s="18">
        <v>0</v>
      </c>
      <c r="J72" s="20"/>
      <c r="K72" s="18">
        <v>0</v>
      </c>
      <c r="L72" s="20"/>
      <c r="M72" s="18">
        <v>0</v>
      </c>
      <c r="N72" s="19"/>
      <c r="O72" s="18">
        <v>0</v>
      </c>
      <c r="P72" s="20"/>
      <c r="Q72" s="18">
        <v>0</v>
      </c>
      <c r="R72" s="19"/>
      <c r="S72" s="39">
        <v>0</v>
      </c>
      <c r="T72" s="19"/>
      <c r="U72" s="39">
        <v>0</v>
      </c>
      <c r="V72" s="19"/>
      <c r="W72" s="39">
        <v>0</v>
      </c>
      <c r="X72" s="19"/>
      <c r="Y72" s="39">
        <v>0</v>
      </c>
      <c r="Z72" s="19"/>
      <c r="AA72" s="39">
        <v>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5.75">
      <c r="A73" s="14" t="s">
        <v>58</v>
      </c>
      <c r="B73" s="15" t="s">
        <v>20</v>
      </c>
      <c r="C73" s="16">
        <f>+C72+0.1</f>
        <v>1470.1999999999998</v>
      </c>
      <c r="E73" s="23">
        <v>0</v>
      </c>
      <c r="G73" s="23">
        <v>0</v>
      </c>
      <c r="H73" s="20"/>
      <c r="I73" s="23">
        <v>0</v>
      </c>
      <c r="J73" s="20"/>
      <c r="K73" s="23">
        <v>0</v>
      </c>
      <c r="L73" s="20"/>
      <c r="M73" s="23">
        <v>0</v>
      </c>
      <c r="N73" s="19"/>
      <c r="O73" s="23">
        <v>0</v>
      </c>
      <c r="P73" s="20"/>
      <c r="Q73" s="23">
        <v>0</v>
      </c>
      <c r="R73" s="19"/>
      <c r="S73" s="41">
        <v>0</v>
      </c>
      <c r="T73" s="19"/>
      <c r="U73" s="41">
        <v>0</v>
      </c>
      <c r="V73" s="19"/>
      <c r="W73" s="41">
        <v>0</v>
      </c>
      <c r="X73" s="19"/>
      <c r="Y73" s="41">
        <v>0</v>
      </c>
      <c r="Z73" s="19"/>
      <c r="AA73" s="41">
        <v>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5.75">
      <c r="A74" s="14" t="s">
        <v>59</v>
      </c>
      <c r="B74" s="15" t="s">
        <v>20</v>
      </c>
      <c r="C74" s="16">
        <f>+C72+0.3</f>
        <v>1470.3999999999999</v>
      </c>
      <c r="E74" s="23">
        <v>0</v>
      </c>
      <c r="G74" s="23">
        <v>0</v>
      </c>
      <c r="H74" s="20"/>
      <c r="I74" s="23">
        <v>0</v>
      </c>
      <c r="J74" s="20"/>
      <c r="K74" s="23">
        <v>0</v>
      </c>
      <c r="L74" s="20"/>
      <c r="M74" s="23">
        <v>0</v>
      </c>
      <c r="N74" s="19"/>
      <c r="O74" s="23">
        <v>0</v>
      </c>
      <c r="P74" s="20"/>
      <c r="Q74" s="23">
        <v>0</v>
      </c>
      <c r="R74" s="19"/>
      <c r="S74" s="41">
        <v>0</v>
      </c>
      <c r="T74" s="19"/>
      <c r="U74" s="41">
        <v>0</v>
      </c>
      <c r="V74" s="19"/>
      <c r="W74" s="41">
        <v>0</v>
      </c>
      <c r="X74" s="19"/>
      <c r="Y74" s="41">
        <v>0</v>
      </c>
      <c r="Z74" s="19"/>
      <c r="AA74" s="41">
        <v>0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6.5" thickBot="1">
      <c r="A75" s="6" t="s">
        <v>60</v>
      </c>
      <c r="B75" s="7"/>
      <c r="C75" s="8"/>
      <c r="D75" s="6"/>
      <c r="E75" s="12">
        <f>SUM(E72:E74)</f>
        <v>0</v>
      </c>
      <c r="F75" s="6"/>
      <c r="G75" s="12">
        <f>SUM(G72:G74)</f>
        <v>0</v>
      </c>
      <c r="H75" s="13"/>
      <c r="I75" s="12">
        <f>SUM(I72:I74)</f>
        <v>0</v>
      </c>
      <c r="J75" s="13"/>
      <c r="K75" s="12">
        <f>SUM(K72:K74)</f>
        <v>0</v>
      </c>
      <c r="L75" s="13"/>
      <c r="M75" s="12">
        <f>SUM(M72:M74)</f>
        <v>0</v>
      </c>
      <c r="N75" s="22"/>
      <c r="O75" s="12">
        <f>SUM(O72:O74)</f>
        <v>0</v>
      </c>
      <c r="P75" s="13"/>
      <c r="Q75" s="12">
        <f>SUM(Q72:Q74)</f>
        <v>0</v>
      </c>
      <c r="R75" s="22"/>
      <c r="S75" s="12">
        <f>SUM(S72:S74)</f>
        <v>0</v>
      </c>
      <c r="T75" s="22"/>
      <c r="U75" s="12">
        <f>SUM(U72:U74)</f>
        <v>0</v>
      </c>
      <c r="V75" s="22"/>
      <c r="W75" s="12">
        <f>SUM(W72:W74)</f>
        <v>0</v>
      </c>
      <c r="X75" s="22"/>
      <c r="Y75" s="12">
        <f>SUM(Y72:Y74)</f>
        <v>0</v>
      </c>
      <c r="Z75" s="22"/>
      <c r="AA75" s="12">
        <f>SUM(AA72:AA74)</f>
        <v>0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6.5" thickTop="1">
      <c r="A76" s="6"/>
      <c r="B76" s="7"/>
      <c r="C76" s="8"/>
      <c r="D76" s="6"/>
      <c r="E76" s="22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5.75">
      <c r="A77" s="6" t="s">
        <v>75</v>
      </c>
      <c r="B77" s="7"/>
      <c r="C77" s="8"/>
      <c r="D77" s="6"/>
      <c r="E77" s="22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5.75">
      <c r="A78" s="14" t="s">
        <v>56</v>
      </c>
      <c r="B78" s="15" t="s">
        <v>20</v>
      </c>
      <c r="C78" s="16">
        <v>1620.1</v>
      </c>
      <c r="E78" s="18">
        <v>0</v>
      </c>
      <c r="G78" s="18">
        <v>3541</v>
      </c>
      <c r="H78" s="20"/>
      <c r="I78" s="18">
        <v>5072.36</v>
      </c>
      <c r="J78" s="20"/>
      <c r="K78" s="18">
        <v>5138</v>
      </c>
      <c r="L78" s="20"/>
      <c r="M78" s="18">
        <v>4762</v>
      </c>
      <c r="N78" s="19"/>
      <c r="O78" s="18">
        <v>5108.4</v>
      </c>
      <c r="P78" s="20"/>
      <c r="Q78" s="18">
        <v>6199.16</v>
      </c>
      <c r="R78" s="19"/>
      <c r="S78" s="39">
        <v>5150</v>
      </c>
      <c r="T78" s="19"/>
      <c r="U78" s="39">
        <v>5150</v>
      </c>
      <c r="V78" s="19"/>
      <c r="W78" s="39">
        <v>5150</v>
      </c>
      <c r="X78" s="19"/>
      <c r="Y78" s="39">
        <v>5150</v>
      </c>
      <c r="Z78" s="45"/>
      <c r="AA78" s="39">
        <f>+SALARIES!$F$15</f>
        <v>5460</v>
      </c>
      <c r="AB78" s="122" t="s">
        <v>57</v>
      </c>
      <c r="AC78" s="122"/>
      <c r="AD78" s="122"/>
      <c r="AE78" s="122"/>
      <c r="AF78" s="122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5.75">
      <c r="A79" s="14" t="s">
        <v>58</v>
      </c>
      <c r="B79" s="15" t="s">
        <v>20</v>
      </c>
      <c r="C79" s="16">
        <f>+C78+0.1</f>
        <v>1620.1999999999998</v>
      </c>
      <c r="E79" s="23">
        <v>0</v>
      </c>
      <c r="G79" s="23">
        <v>0</v>
      </c>
      <c r="H79" s="20"/>
      <c r="I79" s="23">
        <v>0</v>
      </c>
      <c r="J79" s="20"/>
      <c r="K79" s="23">
        <v>0</v>
      </c>
      <c r="L79" s="20"/>
      <c r="M79" s="23">
        <v>0</v>
      </c>
      <c r="N79" s="19"/>
      <c r="O79" s="23">
        <v>0</v>
      </c>
      <c r="P79" s="20"/>
      <c r="Q79" s="23">
        <v>0</v>
      </c>
      <c r="R79" s="19"/>
      <c r="S79" s="41">
        <v>0</v>
      </c>
      <c r="T79" s="19"/>
      <c r="U79" s="41">
        <v>0</v>
      </c>
      <c r="V79" s="19"/>
      <c r="W79" s="41">
        <v>85000</v>
      </c>
      <c r="X79" s="19"/>
      <c r="Y79" s="41">
        <v>85000</v>
      </c>
      <c r="Z79" s="19"/>
      <c r="AA79" s="41">
        <v>85000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5.75">
      <c r="A80" s="14" t="s">
        <v>76</v>
      </c>
      <c r="B80" s="15" t="s">
        <v>20</v>
      </c>
      <c r="C80" s="16">
        <v>1620.21</v>
      </c>
      <c r="E80" s="23">
        <v>0</v>
      </c>
      <c r="G80" s="23">
        <v>0</v>
      </c>
      <c r="H80" s="20"/>
      <c r="I80" s="23">
        <v>11378.5</v>
      </c>
      <c r="J80" s="20"/>
      <c r="K80" s="23">
        <v>1880</v>
      </c>
      <c r="L80" s="20"/>
      <c r="M80" s="23">
        <v>0</v>
      </c>
      <c r="N80" s="19"/>
      <c r="O80" s="23">
        <v>0</v>
      </c>
      <c r="P80" s="20"/>
      <c r="Q80" s="23">
        <v>0</v>
      </c>
      <c r="R80" s="19"/>
      <c r="S80" s="41">
        <v>0</v>
      </c>
      <c r="T80" s="19"/>
      <c r="U80" s="41">
        <v>0</v>
      </c>
      <c r="V80" s="19"/>
      <c r="W80" s="41">
        <v>0</v>
      </c>
      <c r="X80" s="19"/>
      <c r="Y80" s="41">
        <v>0</v>
      </c>
      <c r="Z80" s="19"/>
      <c r="AA80" s="41">
        <v>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5.75">
      <c r="A81" s="14" t="s">
        <v>77</v>
      </c>
      <c r="B81" s="15" t="s">
        <v>20</v>
      </c>
      <c r="C81" s="16">
        <v>1620.22</v>
      </c>
      <c r="E81" s="23">
        <v>0</v>
      </c>
      <c r="G81" s="23">
        <v>0</v>
      </c>
      <c r="H81" s="20"/>
      <c r="I81" s="23">
        <v>12061</v>
      </c>
      <c r="J81" s="20"/>
      <c r="K81" s="23">
        <v>6959</v>
      </c>
      <c r="L81" s="20"/>
      <c r="M81" s="23">
        <v>0</v>
      </c>
      <c r="N81" s="19"/>
      <c r="O81" s="23">
        <v>0</v>
      </c>
      <c r="P81" s="20"/>
      <c r="Q81" s="23">
        <v>0</v>
      </c>
      <c r="R81" s="19"/>
      <c r="S81" s="41">
        <v>0</v>
      </c>
      <c r="T81" s="19"/>
      <c r="U81" s="41">
        <v>0</v>
      </c>
      <c r="V81" s="19"/>
      <c r="W81" s="41">
        <v>0</v>
      </c>
      <c r="X81" s="19"/>
      <c r="Y81" s="41">
        <v>0</v>
      </c>
      <c r="Z81" s="19"/>
      <c r="AA81" s="41">
        <v>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5.75">
      <c r="A82" s="14" t="s">
        <v>59</v>
      </c>
      <c r="B82" s="15" t="s">
        <v>20</v>
      </c>
      <c r="C82" s="16">
        <f>+C78+0.3</f>
        <v>1620.3999999999999</v>
      </c>
      <c r="E82" s="23">
        <v>38365</v>
      </c>
      <c r="G82" s="23">
        <v>20860</v>
      </c>
      <c r="H82" s="20"/>
      <c r="I82" s="23">
        <v>17865.92</v>
      </c>
      <c r="J82" s="20"/>
      <c r="K82" s="23">
        <v>24723</v>
      </c>
      <c r="L82" s="20"/>
      <c r="M82" s="23">
        <v>22500</v>
      </c>
      <c r="N82" s="19"/>
      <c r="O82" s="23">
        <v>13914.26</v>
      </c>
      <c r="P82" s="20"/>
      <c r="Q82" s="23">
        <v>32945.52</v>
      </c>
      <c r="R82" s="19"/>
      <c r="S82" s="41">
        <v>8500</v>
      </c>
      <c r="T82" s="19"/>
      <c r="U82" s="41">
        <v>29400</v>
      </c>
      <c r="V82" s="19"/>
      <c r="W82" s="41">
        <v>8500</v>
      </c>
      <c r="X82" s="19"/>
      <c r="Y82" s="41">
        <v>12500</v>
      </c>
      <c r="Z82" s="19"/>
      <c r="AA82" s="41">
        <v>12500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5.75">
      <c r="A83" s="14" t="s">
        <v>78</v>
      </c>
      <c r="B83" s="15" t="s">
        <v>20</v>
      </c>
      <c r="C83" s="16">
        <v>1620.41</v>
      </c>
      <c r="E83" s="38">
        <v>0</v>
      </c>
      <c r="G83" s="38">
        <v>4070</v>
      </c>
      <c r="H83" s="20"/>
      <c r="I83" s="38">
        <v>1701.28</v>
      </c>
      <c r="J83" s="20"/>
      <c r="K83" s="38">
        <v>2884</v>
      </c>
      <c r="L83" s="20"/>
      <c r="M83" s="38">
        <v>5233</v>
      </c>
      <c r="N83" s="19"/>
      <c r="O83" s="38">
        <v>4293.16</v>
      </c>
      <c r="P83" s="20"/>
      <c r="Q83" s="38">
        <v>3930.89</v>
      </c>
      <c r="R83" s="19"/>
      <c r="S83" s="106">
        <v>4000</v>
      </c>
      <c r="T83" s="19"/>
      <c r="U83" s="106">
        <v>4000</v>
      </c>
      <c r="V83" s="19"/>
      <c r="W83" s="106">
        <v>4000</v>
      </c>
      <c r="X83" s="19"/>
      <c r="Y83" s="106">
        <v>4000</v>
      </c>
      <c r="Z83" s="19"/>
      <c r="AA83" s="106">
        <v>4000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5.75">
      <c r="A84" s="14" t="s">
        <v>79</v>
      </c>
      <c r="B84" s="15" t="s">
        <v>20</v>
      </c>
      <c r="C84" s="16">
        <v>1620.42</v>
      </c>
      <c r="E84" s="38">
        <v>0</v>
      </c>
      <c r="G84" s="38">
        <v>2261</v>
      </c>
      <c r="H84" s="20"/>
      <c r="I84" s="38">
        <v>1870.53</v>
      </c>
      <c r="J84" s="20"/>
      <c r="K84" s="38">
        <v>2819</v>
      </c>
      <c r="L84" s="20"/>
      <c r="M84" s="38">
        <v>2705</v>
      </c>
      <c r="N84" s="19"/>
      <c r="O84" s="38">
        <v>1851.59</v>
      </c>
      <c r="P84" s="20"/>
      <c r="Q84" s="38">
        <v>2225.81</v>
      </c>
      <c r="R84" s="19"/>
      <c r="S84" s="106">
        <v>2400</v>
      </c>
      <c r="T84" s="19"/>
      <c r="U84" s="106">
        <v>2400</v>
      </c>
      <c r="V84" s="19"/>
      <c r="W84" s="106">
        <v>2400</v>
      </c>
      <c r="X84" s="19"/>
      <c r="Y84" s="106">
        <v>2400</v>
      </c>
      <c r="Z84" s="19"/>
      <c r="AA84" s="106">
        <v>2400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5.75" customHeight="1" thickBot="1">
      <c r="A85" s="6" t="s">
        <v>60</v>
      </c>
      <c r="B85" s="7"/>
      <c r="C85" s="8"/>
      <c r="D85" s="6"/>
      <c r="E85" s="12">
        <f>SUM(E78:E84)</f>
        <v>38365</v>
      </c>
      <c r="F85" s="6"/>
      <c r="G85" s="12">
        <f>SUM(G78:G84)</f>
        <v>30732</v>
      </c>
      <c r="H85" s="13"/>
      <c r="I85" s="12">
        <f>SUM(I78:I84)</f>
        <v>49949.59</v>
      </c>
      <c r="J85" s="13"/>
      <c r="K85" s="12">
        <f>SUM(K78:K84)</f>
        <v>44403</v>
      </c>
      <c r="L85" s="13"/>
      <c r="M85" s="12">
        <f>SUM(M78:M84)</f>
        <v>35200</v>
      </c>
      <c r="N85" s="22"/>
      <c r="O85" s="12">
        <f>SUM(O78:O84)</f>
        <v>25167.41</v>
      </c>
      <c r="P85" s="13"/>
      <c r="Q85" s="12">
        <f>SUM(Q78:Q84)</f>
        <v>45301.37999999999</v>
      </c>
      <c r="R85" s="22"/>
      <c r="S85" s="12">
        <f>SUM(S78:S84)</f>
        <v>20050</v>
      </c>
      <c r="T85" s="22"/>
      <c r="U85" s="12">
        <f>SUM(U78:U84)</f>
        <v>40950</v>
      </c>
      <c r="V85" s="22"/>
      <c r="W85" s="12">
        <f>SUM(W78:W84)</f>
        <v>105050</v>
      </c>
      <c r="X85" s="22"/>
      <c r="Y85" s="12">
        <f>SUM(Y78:Y84)</f>
        <v>109050</v>
      </c>
      <c r="Z85" s="22"/>
      <c r="AA85" s="12">
        <f>SUM(AA78:AA84)</f>
        <v>109360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5.75" customHeight="1" thickTop="1">
      <c r="A86" s="6"/>
      <c r="B86" s="7"/>
      <c r="C86" s="8"/>
      <c r="D86" s="6"/>
      <c r="E86" s="22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5.75">
      <c r="A87" s="6" t="s">
        <v>323</v>
      </c>
      <c r="B87" s="7"/>
      <c r="C87" s="8"/>
      <c r="D87" s="6"/>
      <c r="E87" s="22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5.75">
      <c r="A88" s="14" t="s">
        <v>56</v>
      </c>
      <c r="B88" s="15" t="s">
        <v>20</v>
      </c>
      <c r="C88" s="16">
        <v>1650.1</v>
      </c>
      <c r="E88" s="18">
        <v>0</v>
      </c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19"/>
      <c r="O88" s="18">
        <v>0</v>
      </c>
      <c r="P88" s="20"/>
      <c r="Q88" s="18">
        <v>0</v>
      </c>
      <c r="R88" s="19"/>
      <c r="S88" s="39">
        <v>0</v>
      </c>
      <c r="T88" s="19"/>
      <c r="U88" s="39">
        <v>0</v>
      </c>
      <c r="V88" s="19"/>
      <c r="W88" s="39">
        <v>0</v>
      </c>
      <c r="X88" s="19"/>
      <c r="Y88" s="39">
        <v>0</v>
      </c>
      <c r="Z88" s="19"/>
      <c r="AA88" s="39">
        <v>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5.75">
      <c r="A89" s="14" t="s">
        <v>58</v>
      </c>
      <c r="B89" s="15" t="s">
        <v>20</v>
      </c>
      <c r="C89" s="16">
        <f>+C88+0.1</f>
        <v>1650.1999999999998</v>
      </c>
      <c r="E89" s="23">
        <v>0</v>
      </c>
      <c r="G89" s="23">
        <v>0</v>
      </c>
      <c r="H89" s="20"/>
      <c r="I89" s="23">
        <v>0</v>
      </c>
      <c r="J89" s="20"/>
      <c r="K89" s="23">
        <v>0</v>
      </c>
      <c r="L89" s="20"/>
      <c r="M89" s="23">
        <v>0</v>
      </c>
      <c r="N89" s="19"/>
      <c r="O89" s="23">
        <v>0</v>
      </c>
      <c r="P89" s="20"/>
      <c r="Q89" s="23">
        <v>0</v>
      </c>
      <c r="R89" s="19"/>
      <c r="S89" s="41">
        <v>0</v>
      </c>
      <c r="T89" s="19"/>
      <c r="U89" s="41">
        <v>0</v>
      </c>
      <c r="V89" s="19"/>
      <c r="W89" s="41">
        <v>30000</v>
      </c>
      <c r="X89" s="19"/>
      <c r="Y89" s="41"/>
      <c r="Z89" s="19"/>
      <c r="AA89" s="41"/>
      <c r="AB89" s="126"/>
      <c r="AC89" s="126"/>
      <c r="AD89" s="126"/>
      <c r="AE89" s="126"/>
      <c r="AF89" s="126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5.75">
      <c r="A90" s="14" t="s">
        <v>59</v>
      </c>
      <c r="B90" s="15" t="s">
        <v>20</v>
      </c>
      <c r="C90" s="16">
        <f>+C88+0.3</f>
        <v>1650.3999999999999</v>
      </c>
      <c r="E90" s="23">
        <v>0</v>
      </c>
      <c r="G90" s="23">
        <v>5272</v>
      </c>
      <c r="H90" s="20"/>
      <c r="I90" s="23">
        <v>6431</v>
      </c>
      <c r="J90" s="20"/>
      <c r="K90" s="23">
        <v>10274</v>
      </c>
      <c r="L90" s="20"/>
      <c r="M90" s="23">
        <v>6659</v>
      </c>
      <c r="N90" s="19"/>
      <c r="O90" s="23">
        <v>5912.22</v>
      </c>
      <c r="P90" s="20"/>
      <c r="Q90" s="23">
        <v>0</v>
      </c>
      <c r="R90" s="19"/>
      <c r="S90" s="41">
        <v>0</v>
      </c>
      <c r="T90" s="19"/>
      <c r="U90" s="41">
        <v>0</v>
      </c>
      <c r="V90" s="19"/>
      <c r="W90" s="41">
        <v>0</v>
      </c>
      <c r="X90" s="19"/>
      <c r="Y90" s="41">
        <v>0</v>
      </c>
      <c r="Z90" s="19"/>
      <c r="AA90" s="41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6.5" thickBot="1">
      <c r="A91" s="6" t="s">
        <v>60</v>
      </c>
      <c r="B91" s="7"/>
      <c r="C91" s="8"/>
      <c r="D91" s="6"/>
      <c r="E91" s="12">
        <f>SUM(E88:E90)</f>
        <v>0</v>
      </c>
      <c r="F91" s="6"/>
      <c r="G91" s="12">
        <f>SUM(G88:G90)</f>
        <v>5272</v>
      </c>
      <c r="H91" s="13"/>
      <c r="I91" s="12">
        <f>SUM(I88:I90)</f>
        <v>6431</v>
      </c>
      <c r="J91" s="13"/>
      <c r="K91" s="12">
        <f>SUM(K88:K90)</f>
        <v>10274</v>
      </c>
      <c r="L91" s="13"/>
      <c r="M91" s="12">
        <f>SUM(M88:M90)</f>
        <v>6659</v>
      </c>
      <c r="N91" s="22"/>
      <c r="O91" s="12">
        <f>SUM(O88:O90)</f>
        <v>5912.22</v>
      </c>
      <c r="P91" s="13"/>
      <c r="Q91" s="12">
        <f>SUM(Q88:Q90)</f>
        <v>0</v>
      </c>
      <c r="R91" s="22"/>
      <c r="S91" s="12">
        <f>SUM(S88:S90)</f>
        <v>0</v>
      </c>
      <c r="T91" s="22"/>
      <c r="U91" s="12">
        <f>SUM(U88:U90)</f>
        <v>0</v>
      </c>
      <c r="V91" s="22"/>
      <c r="W91" s="12">
        <f>SUM(W88:W90)</f>
        <v>30000</v>
      </c>
      <c r="X91" s="22"/>
      <c r="Y91" s="12">
        <f>SUM(Y88:Y90)</f>
        <v>0</v>
      </c>
      <c r="Z91" s="22"/>
      <c r="AA91" s="12">
        <f>SUM(AA88:AA90)</f>
        <v>0</v>
      </c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6.5" thickTop="1">
      <c r="A92" s="6"/>
      <c r="B92" s="7"/>
      <c r="C92" s="8"/>
      <c r="D92" s="6"/>
      <c r="E92" s="22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5.75">
      <c r="A93" s="6" t="s">
        <v>80</v>
      </c>
      <c r="B93" s="7"/>
      <c r="C93" s="8"/>
      <c r="D93" s="6"/>
      <c r="E93" s="22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5.75">
      <c r="A94" s="14" t="s">
        <v>56</v>
      </c>
      <c r="B94" s="15" t="s">
        <v>20</v>
      </c>
      <c r="C94" s="16">
        <v>1680.1</v>
      </c>
      <c r="E94" s="18">
        <v>0</v>
      </c>
      <c r="G94" s="18">
        <v>0</v>
      </c>
      <c r="H94" s="20"/>
      <c r="I94" s="18">
        <v>0</v>
      </c>
      <c r="J94" s="20"/>
      <c r="K94" s="18">
        <v>0</v>
      </c>
      <c r="L94" s="20"/>
      <c r="M94" s="18">
        <v>0</v>
      </c>
      <c r="N94" s="19"/>
      <c r="O94" s="18">
        <v>0</v>
      </c>
      <c r="P94" s="20"/>
      <c r="Q94" s="18">
        <v>0</v>
      </c>
      <c r="R94" s="19"/>
      <c r="S94" s="39">
        <v>2500</v>
      </c>
      <c r="T94" s="19"/>
      <c r="U94" s="39">
        <v>2500</v>
      </c>
      <c r="V94" s="19"/>
      <c r="W94" s="39">
        <v>2500</v>
      </c>
      <c r="X94" s="19"/>
      <c r="Y94" s="39">
        <v>2500</v>
      </c>
      <c r="Z94" s="19"/>
      <c r="AA94" s="39">
        <v>2500</v>
      </c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5.75">
      <c r="A95" s="14" t="s">
        <v>58</v>
      </c>
      <c r="B95" s="15" t="s">
        <v>20</v>
      </c>
      <c r="C95" s="16">
        <f>+C94+0.1</f>
        <v>1680.1999999999998</v>
      </c>
      <c r="E95" s="23">
        <v>0</v>
      </c>
      <c r="G95" s="23">
        <v>0</v>
      </c>
      <c r="H95" s="20"/>
      <c r="I95" s="23">
        <v>0</v>
      </c>
      <c r="J95" s="20"/>
      <c r="K95" s="23">
        <v>0</v>
      </c>
      <c r="L95" s="20"/>
      <c r="M95" s="23">
        <v>0</v>
      </c>
      <c r="N95" s="19"/>
      <c r="O95" s="23">
        <v>0</v>
      </c>
      <c r="P95" s="20"/>
      <c r="Q95" s="23">
        <v>0</v>
      </c>
      <c r="R95" s="19"/>
      <c r="S95" s="41">
        <v>0</v>
      </c>
      <c r="T95" s="19"/>
      <c r="U95" s="41">
        <v>0</v>
      </c>
      <c r="V95" s="19"/>
      <c r="W95" s="41">
        <v>0</v>
      </c>
      <c r="X95" s="19"/>
      <c r="Y95" s="41">
        <v>0</v>
      </c>
      <c r="Z95" s="19"/>
      <c r="AA95" s="41">
        <v>0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5.75">
      <c r="A96" s="14" t="s">
        <v>59</v>
      </c>
      <c r="B96" s="15" t="s">
        <v>20</v>
      </c>
      <c r="C96" s="16">
        <f>+C94+0.3</f>
        <v>1680.3999999999999</v>
      </c>
      <c r="E96" s="23">
        <v>0</v>
      </c>
      <c r="G96" s="23">
        <v>5272</v>
      </c>
      <c r="H96" s="20"/>
      <c r="I96" s="23">
        <v>6431</v>
      </c>
      <c r="J96" s="20"/>
      <c r="K96" s="23">
        <v>10274</v>
      </c>
      <c r="L96" s="20"/>
      <c r="M96" s="23">
        <v>6659</v>
      </c>
      <c r="N96" s="19"/>
      <c r="O96" s="23">
        <v>5912.22</v>
      </c>
      <c r="P96" s="20"/>
      <c r="Q96" s="23">
        <v>14124.77</v>
      </c>
      <c r="R96" s="19"/>
      <c r="S96" s="41">
        <v>9000</v>
      </c>
      <c r="T96" s="19"/>
      <c r="U96" s="41">
        <v>9000</v>
      </c>
      <c r="V96" s="19"/>
      <c r="W96" s="41">
        <v>12000</v>
      </c>
      <c r="X96" s="19"/>
      <c r="Y96" s="41">
        <v>15000</v>
      </c>
      <c r="Z96" s="19"/>
      <c r="AA96" s="41">
        <v>15000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6.5" thickBot="1">
      <c r="A97" s="6" t="s">
        <v>60</v>
      </c>
      <c r="B97" s="7"/>
      <c r="C97" s="8"/>
      <c r="D97" s="6"/>
      <c r="E97" s="12">
        <f>SUM(E94:E96)</f>
        <v>0</v>
      </c>
      <c r="F97" s="6"/>
      <c r="G97" s="12">
        <f>SUM(G94:G96)</f>
        <v>5272</v>
      </c>
      <c r="H97" s="13"/>
      <c r="I97" s="12">
        <f>SUM(I94:I96)</f>
        <v>6431</v>
      </c>
      <c r="J97" s="13"/>
      <c r="K97" s="12">
        <f>SUM(K94:K96)</f>
        <v>10274</v>
      </c>
      <c r="L97" s="13"/>
      <c r="M97" s="12">
        <f>SUM(M94:M96)</f>
        <v>6659</v>
      </c>
      <c r="N97" s="22"/>
      <c r="O97" s="12">
        <f>SUM(O94:O96)</f>
        <v>5912.22</v>
      </c>
      <c r="P97" s="13"/>
      <c r="Q97" s="12">
        <f>SUM(Q94:Q96)</f>
        <v>14124.77</v>
      </c>
      <c r="R97" s="22"/>
      <c r="S97" s="12">
        <f>SUM(S94:S96)</f>
        <v>11500</v>
      </c>
      <c r="T97" s="22"/>
      <c r="U97" s="12">
        <f>SUM(U94:U96)</f>
        <v>11500</v>
      </c>
      <c r="V97" s="22"/>
      <c r="W97" s="12">
        <f>SUM(W94:W96)</f>
        <v>14500</v>
      </c>
      <c r="X97" s="22"/>
      <c r="Y97" s="12">
        <f>SUM(Y94:Y96)</f>
        <v>17500</v>
      </c>
      <c r="Z97" s="22"/>
      <c r="AA97" s="12">
        <f>SUM(AA94:AA96)</f>
        <v>17500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6.5" thickTop="1">
      <c r="A98" s="6"/>
      <c r="B98" s="7"/>
      <c r="C98" s="8"/>
      <c r="D98" s="6"/>
      <c r="E98" s="22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5.75">
      <c r="A99" s="6" t="s">
        <v>81</v>
      </c>
      <c r="B99" s="7"/>
      <c r="C99" s="8"/>
      <c r="D99" s="6"/>
      <c r="E99" s="22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5.75">
      <c r="A100" s="14" t="s">
        <v>82</v>
      </c>
      <c r="B100" s="15" t="s">
        <v>20</v>
      </c>
      <c r="C100" s="16">
        <v>1910.4</v>
      </c>
      <c r="E100" s="18">
        <v>21465</v>
      </c>
      <c r="G100" s="18">
        <v>22621</v>
      </c>
      <c r="H100" s="20"/>
      <c r="I100" s="18">
        <v>24370.05</v>
      </c>
      <c r="J100" s="20"/>
      <c r="K100" s="18">
        <v>24017</v>
      </c>
      <c r="L100" s="20"/>
      <c r="M100" s="18">
        <v>26227</v>
      </c>
      <c r="N100" s="19"/>
      <c r="O100" s="18">
        <v>26227.46</v>
      </c>
      <c r="P100" s="20"/>
      <c r="Q100" s="18">
        <v>29042.84</v>
      </c>
      <c r="R100" s="19"/>
      <c r="S100" s="39">
        <v>32500</v>
      </c>
      <c r="T100" s="19"/>
      <c r="U100" s="39">
        <v>32500</v>
      </c>
      <c r="V100" s="19"/>
      <c r="W100" s="39">
        <v>30000</v>
      </c>
      <c r="X100" s="19"/>
      <c r="Y100" s="39">
        <v>30000</v>
      </c>
      <c r="Z100" s="19"/>
      <c r="AA100" s="39">
        <v>30000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5.75">
      <c r="A101" s="14" t="s">
        <v>83</v>
      </c>
      <c r="B101" s="15" t="s">
        <v>20</v>
      </c>
      <c r="C101" s="16">
        <v>1920.4</v>
      </c>
      <c r="E101" s="18">
        <v>0</v>
      </c>
      <c r="G101" s="18">
        <v>800</v>
      </c>
      <c r="H101" s="20"/>
      <c r="I101" s="18">
        <v>1000</v>
      </c>
      <c r="J101" s="20"/>
      <c r="K101" s="18">
        <v>1000</v>
      </c>
      <c r="L101" s="20"/>
      <c r="M101" s="18">
        <v>800</v>
      </c>
      <c r="N101" s="19"/>
      <c r="O101" s="18">
        <v>1175</v>
      </c>
      <c r="P101" s="20"/>
      <c r="Q101" s="18">
        <v>1100</v>
      </c>
      <c r="R101" s="19"/>
      <c r="S101" s="39">
        <v>1300</v>
      </c>
      <c r="T101" s="19"/>
      <c r="U101" s="39">
        <v>1300</v>
      </c>
      <c r="V101" s="19"/>
      <c r="W101" s="39">
        <v>1300</v>
      </c>
      <c r="X101" s="19"/>
      <c r="Y101" s="39">
        <v>1300</v>
      </c>
      <c r="Z101" s="19"/>
      <c r="AA101" s="39">
        <v>1300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5.75">
      <c r="A102" s="14" t="s">
        <v>84</v>
      </c>
      <c r="B102" s="15" t="s">
        <v>20</v>
      </c>
      <c r="C102" s="16">
        <v>1950.4</v>
      </c>
      <c r="E102" s="23">
        <v>0</v>
      </c>
      <c r="G102" s="23">
        <v>0</v>
      </c>
      <c r="H102" s="20"/>
      <c r="I102" s="23">
        <v>0</v>
      </c>
      <c r="J102" s="20"/>
      <c r="K102" s="23">
        <v>0</v>
      </c>
      <c r="L102" s="20"/>
      <c r="M102" s="23">
        <v>0</v>
      </c>
      <c r="N102" s="19"/>
      <c r="O102" s="23">
        <v>0</v>
      </c>
      <c r="P102" s="20"/>
      <c r="Q102" s="23">
        <v>0</v>
      </c>
      <c r="R102" s="19"/>
      <c r="S102" s="41">
        <v>0</v>
      </c>
      <c r="T102" s="19"/>
      <c r="U102" s="41">
        <v>0</v>
      </c>
      <c r="V102" s="19"/>
      <c r="W102" s="41">
        <v>0</v>
      </c>
      <c r="X102" s="19"/>
      <c r="Y102" s="41">
        <v>0</v>
      </c>
      <c r="Z102" s="19"/>
      <c r="AA102" s="41">
        <v>0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5.75">
      <c r="A103" s="14" t="s">
        <v>85</v>
      </c>
      <c r="B103" s="15" t="s">
        <v>20</v>
      </c>
      <c r="C103" s="16">
        <v>1990.4</v>
      </c>
      <c r="E103" s="23">
        <v>0</v>
      </c>
      <c r="G103" s="23">
        <v>0</v>
      </c>
      <c r="H103" s="20"/>
      <c r="I103" s="23">
        <v>0</v>
      </c>
      <c r="J103" s="20"/>
      <c r="K103" s="23">
        <v>0</v>
      </c>
      <c r="L103" s="20"/>
      <c r="M103" s="23">
        <v>0</v>
      </c>
      <c r="N103" s="19"/>
      <c r="O103" s="23">
        <v>0</v>
      </c>
      <c r="P103" s="20"/>
      <c r="Q103" s="23">
        <v>0</v>
      </c>
      <c r="R103" s="19"/>
      <c r="S103" s="41">
        <v>50000</v>
      </c>
      <c r="T103" s="19"/>
      <c r="U103" s="41">
        <v>50000</v>
      </c>
      <c r="V103" s="19"/>
      <c r="W103" s="41">
        <v>50000</v>
      </c>
      <c r="X103" s="19"/>
      <c r="Y103" s="41">
        <v>50000</v>
      </c>
      <c r="Z103" s="19"/>
      <c r="AA103" s="41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6.5" thickBot="1">
      <c r="A104" s="6" t="s">
        <v>60</v>
      </c>
      <c r="B104" s="7"/>
      <c r="C104" s="8"/>
      <c r="D104" s="6"/>
      <c r="E104" s="12">
        <f>SUM(E100:E103)</f>
        <v>21465</v>
      </c>
      <c r="F104" s="6"/>
      <c r="G104" s="12">
        <f>SUM(G100:G103)</f>
        <v>23421</v>
      </c>
      <c r="H104" s="13"/>
      <c r="I104" s="12">
        <f>SUM(I100:I103)</f>
        <v>25370.05</v>
      </c>
      <c r="J104" s="13"/>
      <c r="K104" s="12">
        <f>SUM(K100:K103)</f>
        <v>25017</v>
      </c>
      <c r="L104" s="13"/>
      <c r="M104" s="12">
        <f>SUM(M100:M103)</f>
        <v>27027</v>
      </c>
      <c r="N104" s="22"/>
      <c r="O104" s="12">
        <f>SUM(O100:O103)</f>
        <v>27402.46</v>
      </c>
      <c r="P104" s="13"/>
      <c r="Q104" s="12">
        <f>SUM(Q100:Q103)</f>
        <v>30142.84</v>
      </c>
      <c r="R104" s="22"/>
      <c r="S104" s="12">
        <f>SUM(S100:S103)</f>
        <v>83800</v>
      </c>
      <c r="T104" s="22"/>
      <c r="U104" s="12">
        <f>SUM(U100:U103)</f>
        <v>83800</v>
      </c>
      <c r="V104" s="22"/>
      <c r="W104" s="12">
        <f>SUM(W100:W103)</f>
        <v>81300</v>
      </c>
      <c r="X104" s="22"/>
      <c r="Y104" s="12">
        <f>SUM(Y100:Y103)</f>
        <v>81300</v>
      </c>
      <c r="Z104" s="22"/>
      <c r="AA104" s="12">
        <f>SUM(AA100:AA103)</f>
        <v>31300</v>
      </c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6.5" thickTop="1">
      <c r="A105" s="6"/>
      <c r="B105" s="7"/>
      <c r="C105" s="8"/>
      <c r="D105" s="6"/>
      <c r="E105" s="22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5.75">
      <c r="A106" s="6" t="s">
        <v>86</v>
      </c>
      <c r="B106" s="7"/>
      <c r="C106" s="8"/>
      <c r="D106" s="6"/>
      <c r="E106" s="22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5.75">
      <c r="A107" s="6" t="s">
        <v>87</v>
      </c>
      <c r="B107" s="7"/>
      <c r="C107" s="8"/>
      <c r="D107" s="6"/>
      <c r="E107" s="22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6.5" thickBot="1">
      <c r="A108" s="6" t="s">
        <v>88</v>
      </c>
      <c r="B108" s="7"/>
      <c r="C108" s="8"/>
      <c r="D108" s="6"/>
      <c r="E108" s="27" t="e">
        <f>+E104+E91+#REF!+#REF!+#REF!+#REF!+#REF!+E85+#REF!+#REF!+E69+#REF!+#REF!+E63+E59+#REF!+E52+#REF!+#REF!+E44+E38+#REF!+#REF!+E32+#REF!+E25+E16+E75</f>
        <v>#REF!</v>
      </c>
      <c r="F108" s="6"/>
      <c r="G108" s="27">
        <f>+G16+G25+G32+G38+G44+G52+G59+G63+G69+G75+G85+G91+G104</f>
        <v>180839</v>
      </c>
      <c r="H108" s="13"/>
      <c r="I108" s="27">
        <f>+I16+I25+I32+I38+I44+I52+I59+I63+I69+I75+I85+I91+I104</f>
        <v>198952.97999999998</v>
      </c>
      <c r="J108" s="13"/>
      <c r="K108" s="27">
        <f>+K16+K25+K32+K38+K44+K52+K59+K63+K69+K75+K85+K91+K104</f>
        <v>188678.13</v>
      </c>
      <c r="L108" s="13"/>
      <c r="M108" s="27">
        <f>+M16+M25+M32+M38+M44+M52+M59+M63+M69+M75+M85+M91+M104</f>
        <v>176588</v>
      </c>
      <c r="N108" s="22"/>
      <c r="O108" s="27">
        <f>+O16+O25+O32+O38+O44+O52+O59+O63+O69+O75+O85+O91+O104</f>
        <v>180266.91999999998</v>
      </c>
      <c r="P108" s="13"/>
      <c r="Q108" s="27">
        <f>+Q16+Q25+Q32+Q38+Q44+Q52+Q59+Q63+Q69+Q75+Q85+Q91+Q104</f>
        <v>211585.37999999998</v>
      </c>
      <c r="R108" s="22"/>
      <c r="S108" s="27">
        <f>+S16+S25+S32+S38+S44+S52+S59+S63+S69+S75+S85+S91+S104</f>
        <v>240400</v>
      </c>
      <c r="T108" s="22"/>
      <c r="U108" s="27">
        <f>+U16+U25+U32+U38+U44+U52+U59+U63+U69+U75+U85+U91+U104</f>
        <v>268800</v>
      </c>
      <c r="V108" s="22"/>
      <c r="W108" s="27">
        <f>+W16+W25+W32+W38+W44+W52+W59+W63+W69+W75+W85+W91+W104+W97</f>
        <v>408100</v>
      </c>
      <c r="X108" s="22"/>
      <c r="Y108" s="27">
        <f>+Y16+Y25+Y32+Y38+Y44+Y52+Y59+Y63+Y69+Y75+Y85+Y91+Y104+Y97</f>
        <v>388100</v>
      </c>
      <c r="Z108" s="22"/>
      <c r="AA108" s="27">
        <f>+AA16+AA25+AA32+AA38+AA44+AA52+AA59+AA63+AA69+AA75+AA85+AA91+AA104+AA97</f>
        <v>341105</v>
      </c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3.75" customHeight="1" thickBot="1">
      <c r="A109" s="6"/>
      <c r="B109" s="7"/>
      <c r="C109" s="8"/>
      <c r="D109" s="6"/>
      <c r="E109" s="29"/>
      <c r="F109" s="6"/>
      <c r="G109" s="29"/>
      <c r="H109" s="13"/>
      <c r="I109" s="29"/>
      <c r="J109" s="13"/>
      <c r="K109" s="29"/>
      <c r="L109" s="13"/>
      <c r="M109" s="29"/>
      <c r="N109" s="22"/>
      <c r="O109" s="29"/>
      <c r="P109" s="13"/>
      <c r="Q109" s="29"/>
      <c r="R109" s="22"/>
      <c r="S109" s="29"/>
      <c r="T109" s="22"/>
      <c r="U109" s="29"/>
      <c r="V109" s="22"/>
      <c r="W109" s="29"/>
      <c r="X109" s="22"/>
      <c r="Y109" s="29"/>
      <c r="Z109" s="22"/>
      <c r="AA109" s="2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5.75">
      <c r="A110" s="6"/>
      <c r="B110" s="7"/>
      <c r="C110" s="8"/>
      <c r="D110" s="6"/>
      <c r="E110" s="22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5.75" customHeight="1">
      <c r="A111" s="6"/>
      <c r="B111" s="7"/>
      <c r="C111" s="8"/>
      <c r="D111" s="6"/>
      <c r="E111" s="22"/>
      <c r="F111" s="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5.75" customHeight="1">
      <c r="A112" s="6"/>
      <c r="B112" s="7"/>
      <c r="C112" s="8"/>
      <c r="D112" s="6"/>
      <c r="E112" s="22"/>
      <c r="F112" s="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5.75" customHeight="1">
      <c r="A113" s="6" t="s">
        <v>89</v>
      </c>
      <c r="B113" s="7"/>
      <c r="C113" s="8"/>
      <c r="D113" s="6"/>
      <c r="E113" s="22"/>
      <c r="F113" s="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5.75" customHeight="1">
      <c r="A114" s="6" t="s">
        <v>326</v>
      </c>
      <c r="B114" s="7"/>
      <c r="C114" s="8"/>
      <c r="D114" s="6"/>
      <c r="E114" s="22"/>
      <c r="F114" s="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5.75" customHeight="1">
      <c r="A115" s="14" t="s">
        <v>56</v>
      </c>
      <c r="B115" s="15" t="s">
        <v>20</v>
      </c>
      <c r="C115" s="16">
        <v>3120.1</v>
      </c>
      <c r="E115" s="18">
        <v>0</v>
      </c>
      <c r="G115" s="18">
        <v>4429</v>
      </c>
      <c r="H115" s="20"/>
      <c r="I115" s="18">
        <v>4496.06</v>
      </c>
      <c r="J115" s="20"/>
      <c r="K115" s="18">
        <v>4500</v>
      </c>
      <c r="L115" s="20"/>
      <c r="M115" s="18">
        <v>4500</v>
      </c>
      <c r="N115" s="19"/>
      <c r="O115" s="18">
        <v>4500</v>
      </c>
      <c r="P115" s="20"/>
      <c r="Q115" s="18">
        <v>0</v>
      </c>
      <c r="R115" s="19"/>
      <c r="S115" s="39">
        <v>0</v>
      </c>
      <c r="T115" s="19"/>
      <c r="U115" s="39">
        <v>0</v>
      </c>
      <c r="V115" s="19"/>
      <c r="W115" s="39">
        <v>0</v>
      </c>
      <c r="X115" s="19"/>
      <c r="Y115" s="39">
        <v>12000</v>
      </c>
      <c r="Z115" s="45"/>
      <c r="AA115" s="3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5.75" customHeight="1">
      <c r="A116" s="14" t="s">
        <v>58</v>
      </c>
      <c r="B116" s="15" t="s">
        <v>20</v>
      </c>
      <c r="C116" s="16">
        <f>+C115+0.1</f>
        <v>3120.2</v>
      </c>
      <c r="E116" s="23">
        <v>0</v>
      </c>
      <c r="G116" s="23">
        <v>0</v>
      </c>
      <c r="H116" s="20"/>
      <c r="I116" s="23">
        <v>0</v>
      </c>
      <c r="J116" s="20"/>
      <c r="K116" s="23">
        <v>0</v>
      </c>
      <c r="L116" s="20"/>
      <c r="M116" s="23">
        <v>0</v>
      </c>
      <c r="N116" s="19"/>
      <c r="O116" s="23">
        <v>0</v>
      </c>
      <c r="P116" s="20"/>
      <c r="Q116" s="23">
        <v>0</v>
      </c>
      <c r="R116" s="19"/>
      <c r="S116" s="41">
        <v>0</v>
      </c>
      <c r="T116" s="19"/>
      <c r="U116" s="41">
        <v>0</v>
      </c>
      <c r="V116" s="19"/>
      <c r="W116" s="41">
        <v>0</v>
      </c>
      <c r="X116" s="19"/>
      <c r="Y116" s="41">
        <v>0</v>
      </c>
      <c r="Z116" s="19"/>
      <c r="AA116" s="41">
        <v>0</v>
      </c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5.75" customHeight="1">
      <c r="A117" s="14" t="s">
        <v>59</v>
      </c>
      <c r="B117" s="15" t="s">
        <v>20</v>
      </c>
      <c r="C117" s="16">
        <f>+C115+0.3</f>
        <v>3120.4</v>
      </c>
      <c r="E117" s="23">
        <v>2007</v>
      </c>
      <c r="G117" s="23">
        <v>0</v>
      </c>
      <c r="H117" s="20"/>
      <c r="I117" s="23">
        <v>555.06</v>
      </c>
      <c r="J117" s="20"/>
      <c r="K117" s="23">
        <v>0</v>
      </c>
      <c r="L117" s="20"/>
      <c r="M117" s="23">
        <v>70</v>
      </c>
      <c r="N117" s="19"/>
      <c r="O117" s="23">
        <v>0</v>
      </c>
      <c r="P117" s="20"/>
      <c r="Q117" s="23">
        <v>0</v>
      </c>
      <c r="R117" s="19"/>
      <c r="S117" s="41">
        <v>0</v>
      </c>
      <c r="T117" s="19"/>
      <c r="U117" s="41">
        <v>0</v>
      </c>
      <c r="V117" s="19"/>
      <c r="W117" s="41">
        <v>0</v>
      </c>
      <c r="X117" s="19"/>
      <c r="Y117" s="41">
        <v>0</v>
      </c>
      <c r="Z117" s="19"/>
      <c r="AA117" s="41">
        <v>12000</v>
      </c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5.75" customHeight="1" thickBot="1">
      <c r="A118" s="6" t="s">
        <v>60</v>
      </c>
      <c r="B118" s="7"/>
      <c r="C118" s="8"/>
      <c r="D118" s="6"/>
      <c r="E118" s="12">
        <f>SUM(E115:E117)</f>
        <v>2007</v>
      </c>
      <c r="F118" s="6"/>
      <c r="G118" s="12">
        <f>SUM(G115:G117)</f>
        <v>4429</v>
      </c>
      <c r="H118" s="13"/>
      <c r="I118" s="12">
        <f>SUM(I115:I117)</f>
        <v>5051.120000000001</v>
      </c>
      <c r="J118" s="13"/>
      <c r="K118" s="12">
        <f>SUM(K115:K117)</f>
        <v>4500</v>
      </c>
      <c r="L118" s="13"/>
      <c r="M118" s="12">
        <f>SUM(M115:M117)</f>
        <v>4570</v>
      </c>
      <c r="N118" s="22"/>
      <c r="O118" s="12">
        <f>SUM(O115:O117)</f>
        <v>4500</v>
      </c>
      <c r="P118" s="13"/>
      <c r="Q118" s="12">
        <f>SUM(Q115:Q117)</f>
        <v>0</v>
      </c>
      <c r="R118" s="22"/>
      <c r="S118" s="12">
        <f>SUM(S115:S117)</f>
        <v>0</v>
      </c>
      <c r="T118" s="22"/>
      <c r="U118" s="12">
        <f>SUM(U115:U117)</f>
        <v>0</v>
      </c>
      <c r="V118" s="22"/>
      <c r="W118" s="12">
        <f>SUM(W115:W117)</f>
        <v>0</v>
      </c>
      <c r="X118" s="22"/>
      <c r="Y118" s="12">
        <f>SUM(Y115:Y117)</f>
        <v>12000</v>
      </c>
      <c r="Z118" s="22"/>
      <c r="AA118" s="12">
        <f>SUM(AA115:AA117)</f>
        <v>12000</v>
      </c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5.75" customHeight="1" thickTop="1">
      <c r="A119" s="6"/>
      <c r="B119" s="7"/>
      <c r="C119" s="8"/>
      <c r="D119" s="6"/>
      <c r="E119" s="22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5.75" customHeight="1">
      <c r="A120" s="6"/>
      <c r="B120" s="7"/>
      <c r="C120" s="8"/>
      <c r="D120" s="6"/>
      <c r="E120" s="22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5.75" customHeight="1">
      <c r="A121" s="6" t="s">
        <v>90</v>
      </c>
      <c r="B121" s="7"/>
      <c r="C121" s="8"/>
      <c r="D121" s="6"/>
      <c r="E121" s="22"/>
      <c r="F121" s="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5.75" customHeight="1">
      <c r="A122" s="14" t="s">
        <v>56</v>
      </c>
      <c r="B122" s="15" t="s">
        <v>20</v>
      </c>
      <c r="C122" s="16">
        <v>3520.1</v>
      </c>
      <c r="E122" s="18">
        <v>0</v>
      </c>
      <c r="G122" s="18">
        <v>4429</v>
      </c>
      <c r="H122" s="20"/>
      <c r="I122" s="18">
        <v>4496.06</v>
      </c>
      <c r="J122" s="20"/>
      <c r="K122" s="18">
        <v>4500</v>
      </c>
      <c r="L122" s="20"/>
      <c r="M122" s="18">
        <v>4500</v>
      </c>
      <c r="N122" s="19"/>
      <c r="O122" s="18">
        <v>4500</v>
      </c>
      <c r="P122" s="20"/>
      <c r="Q122" s="18">
        <v>4500.08</v>
      </c>
      <c r="R122" s="19"/>
      <c r="S122" s="39">
        <v>4650</v>
      </c>
      <c r="T122" s="19"/>
      <c r="U122" s="39">
        <v>4650</v>
      </c>
      <c r="V122" s="19"/>
      <c r="W122" s="39">
        <v>4850</v>
      </c>
      <c r="X122" s="19"/>
      <c r="Y122" s="39">
        <v>4850</v>
      </c>
      <c r="Z122" s="45"/>
      <c r="AA122" s="39">
        <f>+SALARIES!$F$16</f>
        <v>4930</v>
      </c>
      <c r="AB122" s="122" t="s">
        <v>91</v>
      </c>
      <c r="AC122" s="122"/>
      <c r="AD122" s="122"/>
      <c r="AE122" s="122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5.75" customHeight="1">
      <c r="A123" s="14" t="s">
        <v>58</v>
      </c>
      <c r="B123" s="15" t="s">
        <v>20</v>
      </c>
      <c r="C123" s="16">
        <f>+C122+0.1</f>
        <v>3520.2</v>
      </c>
      <c r="E123" s="23">
        <v>0</v>
      </c>
      <c r="G123" s="23">
        <v>0</v>
      </c>
      <c r="H123" s="20"/>
      <c r="I123" s="23">
        <v>0</v>
      </c>
      <c r="J123" s="20"/>
      <c r="K123" s="23">
        <v>0</v>
      </c>
      <c r="L123" s="20"/>
      <c r="M123" s="23">
        <v>0</v>
      </c>
      <c r="N123" s="19"/>
      <c r="O123" s="23">
        <v>0</v>
      </c>
      <c r="P123" s="20"/>
      <c r="Q123" s="23">
        <v>0</v>
      </c>
      <c r="R123" s="19"/>
      <c r="S123" s="41">
        <v>0</v>
      </c>
      <c r="T123" s="19"/>
      <c r="U123" s="41">
        <v>0</v>
      </c>
      <c r="V123" s="19"/>
      <c r="W123" s="41">
        <v>0</v>
      </c>
      <c r="X123" s="19"/>
      <c r="Y123" s="41">
        <v>0</v>
      </c>
      <c r="Z123" s="19"/>
      <c r="AA123" s="41">
        <v>0</v>
      </c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5.75" customHeight="1">
      <c r="A124" s="14" t="s">
        <v>59</v>
      </c>
      <c r="B124" s="15" t="s">
        <v>20</v>
      </c>
      <c r="C124" s="16">
        <f>+C122+0.3</f>
        <v>3520.4</v>
      </c>
      <c r="E124" s="23">
        <v>2007</v>
      </c>
      <c r="G124" s="23">
        <v>0</v>
      </c>
      <c r="H124" s="20"/>
      <c r="I124" s="23">
        <v>555.06</v>
      </c>
      <c r="J124" s="20"/>
      <c r="K124" s="23">
        <v>0</v>
      </c>
      <c r="L124" s="20"/>
      <c r="M124" s="23">
        <v>70</v>
      </c>
      <c r="N124" s="19"/>
      <c r="O124" s="23">
        <v>0</v>
      </c>
      <c r="P124" s="20"/>
      <c r="Q124" s="23">
        <v>250.64</v>
      </c>
      <c r="R124" s="19"/>
      <c r="S124" s="41">
        <v>500</v>
      </c>
      <c r="T124" s="19"/>
      <c r="U124" s="41">
        <v>500</v>
      </c>
      <c r="V124" s="19"/>
      <c r="W124" s="41">
        <v>500</v>
      </c>
      <c r="X124" s="19"/>
      <c r="Y124" s="41">
        <v>500</v>
      </c>
      <c r="Z124" s="19"/>
      <c r="AA124" s="41">
        <v>500</v>
      </c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5.75" customHeight="1" thickBot="1">
      <c r="A125" s="6" t="s">
        <v>60</v>
      </c>
      <c r="B125" s="7"/>
      <c r="C125" s="8"/>
      <c r="D125" s="6"/>
      <c r="E125" s="12">
        <f>SUM(E122:E124)</f>
        <v>2007</v>
      </c>
      <c r="F125" s="6"/>
      <c r="G125" s="12">
        <f>SUM(G122:G124)</f>
        <v>4429</v>
      </c>
      <c r="H125" s="13"/>
      <c r="I125" s="12">
        <f>SUM(I122:I124)</f>
        <v>5051.120000000001</v>
      </c>
      <c r="J125" s="13"/>
      <c r="K125" s="12">
        <f>SUM(K122:K124)</f>
        <v>4500</v>
      </c>
      <c r="L125" s="13"/>
      <c r="M125" s="12">
        <f>SUM(M122:M124)</f>
        <v>4570</v>
      </c>
      <c r="N125" s="22"/>
      <c r="O125" s="12">
        <f>SUM(O122:O124)</f>
        <v>4500</v>
      </c>
      <c r="P125" s="13"/>
      <c r="Q125" s="12">
        <f>SUM(Q122:Q124)</f>
        <v>4750.72</v>
      </c>
      <c r="R125" s="22"/>
      <c r="S125" s="12">
        <f>SUM(S122:S124)</f>
        <v>5150</v>
      </c>
      <c r="T125" s="22"/>
      <c r="U125" s="12">
        <f>SUM(U122:U124)</f>
        <v>5150</v>
      </c>
      <c r="V125" s="22"/>
      <c r="W125" s="12">
        <f>SUM(W122:W124)</f>
        <v>5350</v>
      </c>
      <c r="X125" s="22"/>
      <c r="Y125" s="12">
        <f>SUM(Y122:Y124)</f>
        <v>5350</v>
      </c>
      <c r="Z125" s="22"/>
      <c r="AA125" s="12">
        <f>SUM(AA122:AA124)</f>
        <v>5430</v>
      </c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5.75" customHeight="1" thickTop="1">
      <c r="A126" s="6"/>
      <c r="B126" s="7"/>
      <c r="C126" s="8"/>
      <c r="D126" s="6"/>
      <c r="E126" s="22"/>
      <c r="F126" s="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2" customHeight="1">
      <c r="A127" s="6"/>
      <c r="B127" s="7"/>
      <c r="C127" s="8"/>
      <c r="D127" s="6"/>
      <c r="E127" s="22"/>
      <c r="F127" s="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5.75">
      <c r="A128" s="6" t="s">
        <v>92</v>
      </c>
      <c r="B128" s="7"/>
      <c r="C128" s="8"/>
      <c r="D128" s="6"/>
      <c r="E128" s="22"/>
      <c r="F128" s="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5.75" customHeight="1" thickBot="1">
      <c r="A129" s="6" t="s">
        <v>89</v>
      </c>
      <c r="B129" s="7"/>
      <c r="C129" s="8"/>
      <c r="D129" s="6"/>
      <c r="E129" s="27" t="e">
        <f>+#REF!+#REF!+#REF!+#REF!+#REF!+E125+#REF!+#REF!+#REF!+#REF!+#REF!+#REF!+#REF!</f>
        <v>#REF!</v>
      </c>
      <c r="F129" s="6"/>
      <c r="G129" s="27">
        <f>+G125</f>
        <v>4429</v>
      </c>
      <c r="H129" s="13"/>
      <c r="I129" s="27">
        <f>+I125</f>
        <v>5051.120000000001</v>
      </c>
      <c r="J129" s="13"/>
      <c r="K129" s="27">
        <f>+K125</f>
        <v>4500</v>
      </c>
      <c r="L129" s="13"/>
      <c r="M129" s="27">
        <f>+M125</f>
        <v>4570</v>
      </c>
      <c r="N129" s="22"/>
      <c r="O129" s="27">
        <f>+O125</f>
        <v>4500</v>
      </c>
      <c r="P129" s="13"/>
      <c r="Q129" s="27">
        <f>+Q125+Q118</f>
        <v>4750.72</v>
      </c>
      <c r="R129" s="22"/>
      <c r="S129" s="27">
        <f>+S125+S118</f>
        <v>5150</v>
      </c>
      <c r="T129" s="22"/>
      <c r="U129" s="27">
        <f>+U125+U118</f>
        <v>5150</v>
      </c>
      <c r="V129" s="22"/>
      <c r="W129" s="27">
        <f>+W125+W118</f>
        <v>5350</v>
      </c>
      <c r="X129" s="22"/>
      <c r="Y129" s="27">
        <f>+Y125+Y118</f>
        <v>17350</v>
      </c>
      <c r="Z129" s="22"/>
      <c r="AA129" s="27">
        <f>+AA125+AA118</f>
        <v>17430</v>
      </c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3" customHeight="1" thickBot="1">
      <c r="A130" s="6"/>
      <c r="B130" s="7"/>
      <c r="C130" s="8"/>
      <c r="D130" s="6"/>
      <c r="E130" s="29"/>
      <c r="F130" s="6"/>
      <c r="G130" s="29"/>
      <c r="H130" s="13"/>
      <c r="I130" s="29"/>
      <c r="J130" s="13"/>
      <c r="K130" s="29"/>
      <c r="L130" s="13"/>
      <c r="M130" s="29"/>
      <c r="N130" s="22"/>
      <c r="O130" s="29"/>
      <c r="P130" s="13"/>
      <c r="Q130" s="29"/>
      <c r="R130" s="22"/>
      <c r="S130" s="29"/>
      <c r="T130" s="22"/>
      <c r="U130" s="29"/>
      <c r="V130" s="22"/>
      <c r="W130" s="29"/>
      <c r="X130" s="22"/>
      <c r="Y130" s="29"/>
      <c r="Z130" s="22"/>
      <c r="AA130" s="2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5.75" customHeight="1">
      <c r="A131" s="6"/>
      <c r="B131" s="7"/>
      <c r="C131" s="8"/>
      <c r="D131" s="6"/>
      <c r="E131" s="22"/>
      <c r="F131" s="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5.75">
      <c r="A132" s="6"/>
      <c r="B132" s="7"/>
      <c r="C132" s="8"/>
      <c r="D132" s="6"/>
      <c r="E132" s="22"/>
      <c r="F132" s="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5.75">
      <c r="A133" s="6" t="s">
        <v>93</v>
      </c>
      <c r="B133" s="7"/>
      <c r="C133" s="8"/>
      <c r="D133" s="6"/>
      <c r="E133" s="22"/>
      <c r="F133" s="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5.75" hidden="1">
      <c r="A134" s="6"/>
      <c r="B134" s="7"/>
      <c r="C134" s="8"/>
      <c r="D134" s="6"/>
      <c r="E134" s="22"/>
      <c r="F134" s="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5.75" hidden="1">
      <c r="A135" s="6" t="s">
        <v>94</v>
      </c>
      <c r="B135" s="7"/>
      <c r="C135" s="8"/>
      <c r="D135" s="6"/>
      <c r="E135" s="22"/>
      <c r="F135" s="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5.75" hidden="1">
      <c r="A136" s="6" t="s">
        <v>56</v>
      </c>
      <c r="B136" s="7" t="s">
        <v>20</v>
      </c>
      <c r="C136" s="8">
        <v>4010.1</v>
      </c>
      <c r="D136" s="6"/>
      <c r="E136" s="11"/>
      <c r="F136" s="6"/>
      <c r="G136" s="11"/>
      <c r="H136" s="13"/>
      <c r="I136" s="11"/>
      <c r="J136" s="13"/>
      <c r="K136" s="11"/>
      <c r="L136" s="13"/>
      <c r="M136" s="11"/>
      <c r="N136" s="22"/>
      <c r="O136" s="11"/>
      <c r="P136" s="13"/>
      <c r="Q136" s="11"/>
      <c r="R136" s="22"/>
      <c r="S136" s="11"/>
      <c r="T136" s="22"/>
      <c r="U136" s="11"/>
      <c r="V136" s="22"/>
      <c r="W136" s="11"/>
      <c r="X136" s="22"/>
      <c r="Y136" s="11"/>
      <c r="Z136" s="22"/>
      <c r="AA136" s="11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5.75" hidden="1">
      <c r="A137" s="6" t="s">
        <v>58</v>
      </c>
      <c r="B137" s="7" t="s">
        <v>20</v>
      </c>
      <c r="C137" s="8">
        <f>+C136+0.1</f>
        <v>4010.2</v>
      </c>
      <c r="D137" s="6"/>
      <c r="E137" s="37"/>
      <c r="F137" s="6"/>
      <c r="G137" s="37"/>
      <c r="H137" s="13"/>
      <c r="I137" s="37"/>
      <c r="J137" s="13"/>
      <c r="K137" s="37"/>
      <c r="L137" s="13"/>
      <c r="M137" s="37"/>
      <c r="N137" s="22"/>
      <c r="O137" s="37"/>
      <c r="P137" s="13"/>
      <c r="Q137" s="37"/>
      <c r="R137" s="22"/>
      <c r="S137" s="37"/>
      <c r="T137" s="22"/>
      <c r="U137" s="37"/>
      <c r="V137" s="22"/>
      <c r="W137" s="37"/>
      <c r="X137" s="22"/>
      <c r="Y137" s="37"/>
      <c r="Z137" s="22"/>
      <c r="AA137" s="37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5.75" hidden="1">
      <c r="A138" s="6" t="s">
        <v>59</v>
      </c>
      <c r="B138" s="7" t="s">
        <v>20</v>
      </c>
      <c r="C138" s="8">
        <f>+C136+0.3</f>
        <v>4010.4</v>
      </c>
      <c r="D138" s="6"/>
      <c r="E138" s="37"/>
      <c r="F138" s="6"/>
      <c r="G138" s="37"/>
      <c r="H138" s="13"/>
      <c r="I138" s="37"/>
      <c r="J138" s="13"/>
      <c r="K138" s="37"/>
      <c r="L138" s="13"/>
      <c r="M138" s="37"/>
      <c r="N138" s="22"/>
      <c r="O138" s="37"/>
      <c r="P138" s="13"/>
      <c r="Q138" s="37"/>
      <c r="R138" s="22"/>
      <c r="S138" s="37"/>
      <c r="T138" s="22"/>
      <c r="U138" s="37"/>
      <c r="V138" s="22"/>
      <c r="W138" s="37"/>
      <c r="X138" s="22"/>
      <c r="Y138" s="37"/>
      <c r="Z138" s="22"/>
      <c r="AA138" s="37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6.5" hidden="1" thickBot="1">
      <c r="A139" s="6" t="s">
        <v>60</v>
      </c>
      <c r="B139" s="7"/>
      <c r="C139" s="8"/>
      <c r="D139" s="6"/>
      <c r="E139" s="12">
        <f>SUM(E136:E138)</f>
        <v>0</v>
      </c>
      <c r="F139" s="6"/>
      <c r="G139" s="12">
        <f>SUM(G136:G138)</f>
        <v>0</v>
      </c>
      <c r="H139" s="13"/>
      <c r="I139" s="12">
        <f>SUM(I136:I138)</f>
        <v>0</v>
      </c>
      <c r="J139" s="13"/>
      <c r="K139" s="12">
        <f>SUM(K136:K138)</f>
        <v>0</v>
      </c>
      <c r="L139" s="13"/>
      <c r="M139" s="12">
        <f>SUM(M136:M138)</f>
        <v>0</v>
      </c>
      <c r="N139" s="22"/>
      <c r="O139" s="12">
        <f>SUM(O136:O138)</f>
        <v>0</v>
      </c>
      <c r="P139" s="13"/>
      <c r="Q139" s="12">
        <f>SUM(Q136:Q138)</f>
        <v>0</v>
      </c>
      <c r="R139" s="22"/>
      <c r="S139" s="12">
        <f>SUM(S136:S138)</f>
        <v>0</v>
      </c>
      <c r="T139" s="22"/>
      <c r="U139" s="12">
        <f>SUM(U136:U138)</f>
        <v>0</v>
      </c>
      <c r="V139" s="22"/>
      <c r="W139" s="12">
        <f>SUM(W136:W138)</f>
        <v>0</v>
      </c>
      <c r="X139" s="22"/>
      <c r="Y139" s="12">
        <f>SUM(Y136:Y138)</f>
        <v>0</v>
      </c>
      <c r="Z139" s="22"/>
      <c r="AA139" s="12">
        <f>SUM(AA136:AA138)</f>
        <v>0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5.75">
      <c r="A140" s="6"/>
      <c r="B140" s="7"/>
      <c r="C140" s="8"/>
      <c r="D140" s="6"/>
      <c r="E140" s="22"/>
      <c r="F140" s="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5.75">
      <c r="A141" s="6" t="s">
        <v>95</v>
      </c>
      <c r="B141" s="7"/>
      <c r="C141" s="8"/>
      <c r="D141" s="6"/>
      <c r="E141" s="22"/>
      <c r="F141" s="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5.75">
      <c r="A142" s="14" t="s">
        <v>56</v>
      </c>
      <c r="B142" s="15" t="s">
        <v>20</v>
      </c>
      <c r="C142" s="16">
        <v>4020.1</v>
      </c>
      <c r="E142" s="18">
        <v>1000</v>
      </c>
      <c r="G142" s="18">
        <v>1750</v>
      </c>
      <c r="H142" s="20"/>
      <c r="I142" s="18">
        <v>1750</v>
      </c>
      <c r="J142" s="20"/>
      <c r="K142" s="18">
        <v>1800</v>
      </c>
      <c r="L142" s="20"/>
      <c r="M142" s="18">
        <v>1850</v>
      </c>
      <c r="N142" s="19"/>
      <c r="O142" s="18">
        <v>1900</v>
      </c>
      <c r="P142" s="20"/>
      <c r="Q142" s="18">
        <v>1950</v>
      </c>
      <c r="R142" s="19"/>
      <c r="S142" s="39">
        <v>2050</v>
      </c>
      <c r="T142" s="19"/>
      <c r="U142" s="39">
        <v>2050</v>
      </c>
      <c r="V142" s="19"/>
      <c r="W142" s="39">
        <v>2150</v>
      </c>
      <c r="X142" s="19"/>
      <c r="Y142" s="39">
        <v>2150</v>
      </c>
      <c r="Z142" s="45"/>
      <c r="AA142" s="39">
        <f>+SALARIES!$F$17</f>
        <v>2175</v>
      </c>
      <c r="AB142" s="122" t="s">
        <v>96</v>
      </c>
      <c r="AC142" s="122"/>
      <c r="AD142" s="122"/>
      <c r="AE142" s="122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5.75">
      <c r="A143" s="14" t="s">
        <v>58</v>
      </c>
      <c r="B143" s="15" t="s">
        <v>20</v>
      </c>
      <c r="C143" s="16">
        <f>+C142+0.1</f>
        <v>4020.2</v>
      </c>
      <c r="E143" s="23">
        <v>0</v>
      </c>
      <c r="G143" s="23">
        <v>0</v>
      </c>
      <c r="H143" s="20"/>
      <c r="I143" s="23">
        <v>0</v>
      </c>
      <c r="J143" s="20"/>
      <c r="K143" s="23">
        <v>0</v>
      </c>
      <c r="L143" s="20"/>
      <c r="M143" s="23">
        <v>0</v>
      </c>
      <c r="N143" s="19"/>
      <c r="O143" s="23">
        <v>0</v>
      </c>
      <c r="P143" s="20"/>
      <c r="Q143" s="23">
        <v>0</v>
      </c>
      <c r="R143" s="19"/>
      <c r="S143" s="41">
        <v>0</v>
      </c>
      <c r="T143" s="19"/>
      <c r="U143" s="41">
        <v>0</v>
      </c>
      <c r="V143" s="19"/>
      <c r="W143" s="41">
        <v>0</v>
      </c>
      <c r="X143" s="19"/>
      <c r="Y143" s="41">
        <v>0</v>
      </c>
      <c r="Z143" s="19"/>
      <c r="AA143" s="41">
        <v>0</v>
      </c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5.75">
      <c r="A144" s="14" t="s">
        <v>59</v>
      </c>
      <c r="B144" s="15" t="s">
        <v>20</v>
      </c>
      <c r="C144" s="16">
        <f>+C142+0.3</f>
        <v>4020.4</v>
      </c>
      <c r="E144" s="23">
        <v>0</v>
      </c>
      <c r="G144" s="23">
        <v>0</v>
      </c>
      <c r="H144" s="20"/>
      <c r="I144" s="23">
        <v>0</v>
      </c>
      <c r="J144" s="20"/>
      <c r="K144" s="23">
        <v>0</v>
      </c>
      <c r="L144" s="20"/>
      <c r="M144" s="23">
        <v>0</v>
      </c>
      <c r="N144" s="19"/>
      <c r="O144" s="23">
        <v>0</v>
      </c>
      <c r="P144" s="20"/>
      <c r="Q144" s="23">
        <v>0</v>
      </c>
      <c r="R144" s="19"/>
      <c r="S144" s="41">
        <v>0</v>
      </c>
      <c r="T144" s="19"/>
      <c r="U144" s="41">
        <v>0</v>
      </c>
      <c r="V144" s="19"/>
      <c r="W144" s="41">
        <v>0</v>
      </c>
      <c r="X144" s="19"/>
      <c r="Y144" s="41">
        <v>0</v>
      </c>
      <c r="Z144" s="19"/>
      <c r="AA144" s="41">
        <v>0</v>
      </c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5.75" customHeight="1" thickBot="1">
      <c r="A145" s="6" t="s">
        <v>60</v>
      </c>
      <c r="B145" s="7"/>
      <c r="C145" s="8"/>
      <c r="D145" s="6"/>
      <c r="E145" s="12">
        <f>SUM(E142:E144)</f>
        <v>1000</v>
      </c>
      <c r="F145" s="6"/>
      <c r="G145" s="12">
        <f>SUM(G142:G144)</f>
        <v>1750</v>
      </c>
      <c r="H145" s="13"/>
      <c r="I145" s="12">
        <f>SUM(I142:I144)</f>
        <v>1750</v>
      </c>
      <c r="J145" s="13"/>
      <c r="K145" s="12">
        <f>SUM(K142:K144)</f>
        <v>1800</v>
      </c>
      <c r="L145" s="13"/>
      <c r="M145" s="12">
        <f>SUM(M142:M144)</f>
        <v>1850</v>
      </c>
      <c r="N145" s="22"/>
      <c r="O145" s="12">
        <f>SUM(O142:O144)</f>
        <v>1900</v>
      </c>
      <c r="P145" s="13"/>
      <c r="Q145" s="12">
        <f>SUM(Q142:Q144)</f>
        <v>1950</v>
      </c>
      <c r="R145" s="22"/>
      <c r="S145" s="12">
        <f>SUM(S142:S144)</f>
        <v>2050</v>
      </c>
      <c r="T145" s="22"/>
      <c r="U145" s="12">
        <f>SUM(U142:U144)</f>
        <v>2050</v>
      </c>
      <c r="V145" s="22"/>
      <c r="W145" s="12">
        <f>SUM(W142:W144)</f>
        <v>2150</v>
      </c>
      <c r="X145" s="22"/>
      <c r="Y145" s="12">
        <f>SUM(Y142:Y144)</f>
        <v>2150</v>
      </c>
      <c r="Z145" s="22"/>
      <c r="AA145" s="12">
        <f>SUM(AA142:AA144)</f>
        <v>2175</v>
      </c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5.75" customHeight="1" thickTop="1">
      <c r="A146" s="6"/>
      <c r="B146" s="7"/>
      <c r="C146" s="8"/>
      <c r="D146" s="6"/>
      <c r="E146" s="22"/>
      <c r="F146" s="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5.75">
      <c r="A147" s="6" t="s">
        <v>97</v>
      </c>
      <c r="B147" s="7"/>
      <c r="C147" s="8"/>
      <c r="D147" s="6"/>
      <c r="E147" s="22"/>
      <c r="F147" s="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5.75">
      <c r="A148" s="14" t="s">
        <v>56</v>
      </c>
      <c r="B148" s="15" t="s">
        <v>20</v>
      </c>
      <c r="C148" s="16">
        <v>4540.1</v>
      </c>
      <c r="E148" s="18">
        <v>0</v>
      </c>
      <c r="G148" s="18">
        <v>0</v>
      </c>
      <c r="H148" s="20"/>
      <c r="I148" s="18">
        <v>0</v>
      </c>
      <c r="J148" s="20"/>
      <c r="K148" s="18">
        <v>0</v>
      </c>
      <c r="L148" s="20"/>
      <c r="M148" s="18">
        <v>0</v>
      </c>
      <c r="N148" s="19"/>
      <c r="O148" s="18">
        <v>0</v>
      </c>
      <c r="P148" s="20"/>
      <c r="Q148" s="18">
        <v>0</v>
      </c>
      <c r="R148" s="19"/>
      <c r="S148" s="39">
        <v>0</v>
      </c>
      <c r="T148" s="19"/>
      <c r="U148" s="39">
        <v>0</v>
      </c>
      <c r="V148" s="19"/>
      <c r="W148" s="39">
        <v>0</v>
      </c>
      <c r="X148" s="19"/>
      <c r="Y148" s="39">
        <v>0</v>
      </c>
      <c r="Z148" s="19"/>
      <c r="AA148" s="39">
        <v>0</v>
      </c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5.75">
      <c r="A149" s="14" t="s">
        <v>58</v>
      </c>
      <c r="B149" s="15" t="s">
        <v>20</v>
      </c>
      <c r="C149" s="16">
        <f>+C148+0.1</f>
        <v>4540.200000000001</v>
      </c>
      <c r="E149" s="23">
        <v>0</v>
      </c>
      <c r="G149" s="23">
        <v>0</v>
      </c>
      <c r="H149" s="20"/>
      <c r="I149" s="23">
        <v>0</v>
      </c>
      <c r="J149" s="20"/>
      <c r="K149" s="23">
        <v>0</v>
      </c>
      <c r="L149" s="20"/>
      <c r="M149" s="23">
        <v>0</v>
      </c>
      <c r="N149" s="19"/>
      <c r="O149" s="23">
        <v>0</v>
      </c>
      <c r="P149" s="20"/>
      <c r="Q149" s="23">
        <v>0</v>
      </c>
      <c r="R149" s="19"/>
      <c r="S149" s="41">
        <v>0</v>
      </c>
      <c r="T149" s="19"/>
      <c r="U149" s="41">
        <v>0</v>
      </c>
      <c r="V149" s="19"/>
      <c r="W149" s="41">
        <v>0</v>
      </c>
      <c r="X149" s="19"/>
      <c r="Y149" s="41">
        <v>0</v>
      </c>
      <c r="Z149" s="19"/>
      <c r="AA149" s="41">
        <v>0</v>
      </c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5.75">
      <c r="A150" s="14" t="s">
        <v>59</v>
      </c>
      <c r="B150" s="15" t="s">
        <v>20</v>
      </c>
      <c r="C150" s="16">
        <f>+C148+0.3</f>
        <v>4540.400000000001</v>
      </c>
      <c r="E150" s="23">
        <v>75000</v>
      </c>
      <c r="G150" s="23">
        <v>0</v>
      </c>
      <c r="H150" s="20"/>
      <c r="I150" s="23">
        <v>0</v>
      </c>
      <c r="J150" s="20"/>
      <c r="K150" s="23">
        <v>0</v>
      </c>
      <c r="L150" s="20"/>
      <c r="M150" s="23">
        <v>0</v>
      </c>
      <c r="N150" s="19"/>
      <c r="O150" s="23">
        <v>0</v>
      </c>
      <c r="P150" s="20"/>
      <c r="Q150" s="23">
        <v>0</v>
      </c>
      <c r="R150" s="19"/>
      <c r="S150" s="41">
        <v>0</v>
      </c>
      <c r="T150" s="19"/>
      <c r="U150" s="41">
        <v>0</v>
      </c>
      <c r="V150" s="19"/>
      <c r="W150" s="41">
        <v>0</v>
      </c>
      <c r="X150" s="19"/>
      <c r="Y150" s="41">
        <v>0</v>
      </c>
      <c r="Z150" s="19"/>
      <c r="AA150" s="41">
        <v>0</v>
      </c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5.75" customHeight="1" thickBot="1">
      <c r="A151" s="6" t="s">
        <v>60</v>
      </c>
      <c r="B151" s="7"/>
      <c r="C151" s="8"/>
      <c r="D151" s="6"/>
      <c r="E151" s="12">
        <f>SUM(E148:E150)</f>
        <v>75000</v>
      </c>
      <c r="F151" s="6"/>
      <c r="G151" s="12">
        <f>SUM(G148:G150)</f>
        <v>0</v>
      </c>
      <c r="H151" s="13"/>
      <c r="I151" s="12">
        <f>SUM(I148:I150)</f>
        <v>0</v>
      </c>
      <c r="J151" s="13"/>
      <c r="K151" s="12">
        <f>SUM(K148:K150)</f>
        <v>0</v>
      </c>
      <c r="L151" s="13"/>
      <c r="M151" s="12">
        <f>SUM(M148:M150)</f>
        <v>0</v>
      </c>
      <c r="N151" s="22"/>
      <c r="O151" s="12">
        <f>SUM(O148:O150)</f>
        <v>0</v>
      </c>
      <c r="P151" s="13"/>
      <c r="Q151" s="12">
        <f>SUM(Q148:Q150)</f>
        <v>0</v>
      </c>
      <c r="R151" s="22"/>
      <c r="S151" s="12">
        <f>SUM(S148:S150)</f>
        <v>0</v>
      </c>
      <c r="T151" s="22"/>
      <c r="U151" s="12">
        <f>SUM(U148:U150)</f>
        <v>0</v>
      </c>
      <c r="V151" s="22"/>
      <c r="W151" s="12">
        <f>SUM(W148:W150)</f>
        <v>0</v>
      </c>
      <c r="X151" s="22"/>
      <c r="Y151" s="12">
        <f>SUM(Y148:Y150)</f>
        <v>0</v>
      </c>
      <c r="Z151" s="22"/>
      <c r="AA151" s="12">
        <f>SUM(AA148:AA150)</f>
        <v>0</v>
      </c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5.75" customHeight="1" thickTop="1">
      <c r="A152" s="6"/>
      <c r="B152" s="7"/>
      <c r="C152" s="8"/>
      <c r="D152" s="6"/>
      <c r="E152" s="22"/>
      <c r="F152" s="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6.5" thickBot="1">
      <c r="A153" s="6" t="s">
        <v>98</v>
      </c>
      <c r="B153" s="7"/>
      <c r="C153" s="8"/>
      <c r="D153" s="6"/>
      <c r="E153" s="27" t="e">
        <f>+E151+#REF!+E145+E139</f>
        <v>#REF!</v>
      </c>
      <c r="F153" s="6"/>
      <c r="G153" s="27">
        <f>+G151+G145</f>
        <v>1750</v>
      </c>
      <c r="H153" s="13"/>
      <c r="I153" s="27">
        <f>+I151+I145</f>
        <v>1750</v>
      </c>
      <c r="J153" s="13"/>
      <c r="K153" s="27">
        <f>+K151+K145</f>
        <v>1800</v>
      </c>
      <c r="L153" s="13"/>
      <c r="M153" s="27">
        <f>+M151+M145</f>
        <v>1850</v>
      </c>
      <c r="N153" s="22"/>
      <c r="O153" s="27">
        <f>+O151+O145</f>
        <v>1900</v>
      </c>
      <c r="P153" s="13"/>
      <c r="Q153" s="27">
        <f>+Q151+Q145</f>
        <v>1950</v>
      </c>
      <c r="R153" s="22"/>
      <c r="S153" s="27">
        <f>+S151+S145</f>
        <v>2050</v>
      </c>
      <c r="T153" s="22"/>
      <c r="U153" s="27">
        <f>+U151+U145</f>
        <v>2050</v>
      </c>
      <c r="V153" s="22"/>
      <c r="W153" s="27">
        <f>+W151+W145</f>
        <v>2150</v>
      </c>
      <c r="X153" s="22"/>
      <c r="Y153" s="27">
        <f>+Y151+Y145</f>
        <v>2150</v>
      </c>
      <c r="Z153" s="22"/>
      <c r="AA153" s="27">
        <f>+AA151+AA145</f>
        <v>2175</v>
      </c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3" customHeight="1" thickBot="1">
      <c r="A154" s="6"/>
      <c r="B154" s="7"/>
      <c r="C154" s="8"/>
      <c r="D154" s="6"/>
      <c r="E154" s="29"/>
      <c r="F154" s="6"/>
      <c r="G154" s="29"/>
      <c r="H154" s="13"/>
      <c r="I154" s="29"/>
      <c r="J154" s="13"/>
      <c r="K154" s="29"/>
      <c r="L154" s="13"/>
      <c r="M154" s="29"/>
      <c r="N154" s="22"/>
      <c r="O154" s="29"/>
      <c r="P154" s="13"/>
      <c r="Q154" s="29"/>
      <c r="R154" s="22"/>
      <c r="S154" s="29"/>
      <c r="T154" s="22"/>
      <c r="U154" s="29"/>
      <c r="V154" s="22"/>
      <c r="W154" s="29"/>
      <c r="X154" s="22"/>
      <c r="Y154" s="29"/>
      <c r="Z154" s="22"/>
      <c r="AA154" s="2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5.75" customHeight="1">
      <c r="A155" s="6"/>
      <c r="B155" s="7"/>
      <c r="C155" s="8"/>
      <c r="D155" s="6"/>
      <c r="E155" s="22"/>
      <c r="F155" s="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5.75" customHeight="1">
      <c r="A156" s="6"/>
      <c r="B156" s="7"/>
      <c r="C156" s="8"/>
      <c r="D156" s="6"/>
      <c r="E156" s="22"/>
      <c r="F156" s="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5.75" customHeight="1">
      <c r="A157" s="6"/>
      <c r="B157" s="7"/>
      <c r="C157" s="8"/>
      <c r="D157" s="6"/>
      <c r="E157" s="22"/>
      <c r="F157" s="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5.75" customHeight="1">
      <c r="A158" s="6" t="s">
        <v>99</v>
      </c>
      <c r="B158" s="7"/>
      <c r="C158" s="8"/>
      <c r="D158" s="6"/>
      <c r="E158" s="22"/>
      <c r="F158" s="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5.75">
      <c r="A159" s="6"/>
      <c r="B159" s="7"/>
      <c r="C159" s="8"/>
      <c r="D159" s="6"/>
      <c r="E159" s="22"/>
      <c r="F159" s="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5.75">
      <c r="A160" s="6" t="s">
        <v>100</v>
      </c>
      <c r="B160" s="7"/>
      <c r="C160" s="8"/>
      <c r="D160" s="6"/>
      <c r="E160" s="22"/>
      <c r="F160" s="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5.75">
      <c r="A161" s="14" t="s">
        <v>56</v>
      </c>
      <c r="B161" s="15" t="s">
        <v>20</v>
      </c>
      <c r="C161" s="16">
        <v>5010.1</v>
      </c>
      <c r="E161" s="18">
        <v>43363</v>
      </c>
      <c r="G161" s="18">
        <v>53000</v>
      </c>
      <c r="H161" s="20"/>
      <c r="I161" s="18">
        <v>53000</v>
      </c>
      <c r="J161" s="20"/>
      <c r="K161" s="18">
        <v>54500</v>
      </c>
      <c r="L161" s="20"/>
      <c r="M161" s="18">
        <v>56000</v>
      </c>
      <c r="N161" s="19"/>
      <c r="O161" s="18">
        <v>57500</v>
      </c>
      <c r="P161" s="20"/>
      <c r="Q161" s="18">
        <v>59000</v>
      </c>
      <c r="R161" s="19"/>
      <c r="S161" s="39">
        <v>60500</v>
      </c>
      <c r="T161" s="19"/>
      <c r="U161" s="39">
        <v>60500</v>
      </c>
      <c r="V161" s="19"/>
      <c r="W161" s="39">
        <v>62500</v>
      </c>
      <c r="X161" s="19"/>
      <c r="Y161" s="39">
        <v>62500</v>
      </c>
      <c r="Z161" s="45"/>
      <c r="AA161" s="39">
        <f>+SALARIES!$F$18</f>
        <v>64100</v>
      </c>
      <c r="AB161" s="122" t="s">
        <v>91</v>
      </c>
      <c r="AC161" s="122"/>
      <c r="AD161" s="122"/>
      <c r="AE161" s="122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5.75">
      <c r="A162" s="14" t="s">
        <v>101</v>
      </c>
      <c r="B162" s="15" t="s">
        <v>20</v>
      </c>
      <c r="C162" s="16">
        <v>5010.12</v>
      </c>
      <c r="E162" s="18">
        <v>0</v>
      </c>
      <c r="G162" s="18">
        <v>0</v>
      </c>
      <c r="H162" s="20"/>
      <c r="I162" s="18">
        <v>0</v>
      </c>
      <c r="J162" s="20"/>
      <c r="K162" s="18">
        <v>0</v>
      </c>
      <c r="L162" s="20"/>
      <c r="M162" s="18">
        <v>0</v>
      </c>
      <c r="N162" s="19"/>
      <c r="O162" s="18">
        <v>0</v>
      </c>
      <c r="P162" s="20"/>
      <c r="Q162" s="18">
        <v>0</v>
      </c>
      <c r="R162" s="19"/>
      <c r="S162" s="39">
        <v>0</v>
      </c>
      <c r="T162" s="19"/>
      <c r="U162" s="39">
        <v>0</v>
      </c>
      <c r="V162" s="19">
        <v>0</v>
      </c>
      <c r="W162" s="39">
        <v>0</v>
      </c>
      <c r="X162" s="19"/>
      <c r="Y162" s="39">
        <v>0</v>
      </c>
      <c r="Z162" s="19"/>
      <c r="AA162" s="39">
        <v>0</v>
      </c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5.75">
      <c r="A163" s="14" t="s">
        <v>58</v>
      </c>
      <c r="B163" s="15" t="s">
        <v>20</v>
      </c>
      <c r="C163" s="16">
        <f>+C161+0.1</f>
        <v>5010.200000000001</v>
      </c>
      <c r="E163" s="23">
        <v>0</v>
      </c>
      <c r="G163" s="23">
        <v>0</v>
      </c>
      <c r="H163" s="20"/>
      <c r="I163" s="23">
        <v>0</v>
      </c>
      <c r="J163" s="20"/>
      <c r="K163" s="23">
        <v>0</v>
      </c>
      <c r="L163" s="20"/>
      <c r="M163" s="23">
        <v>0</v>
      </c>
      <c r="N163" s="19"/>
      <c r="O163" s="23">
        <v>0</v>
      </c>
      <c r="P163" s="20"/>
      <c r="Q163" s="23">
        <v>0</v>
      </c>
      <c r="R163" s="19"/>
      <c r="S163" s="41"/>
      <c r="T163" s="19"/>
      <c r="U163" s="41"/>
      <c r="V163" s="19"/>
      <c r="W163" s="41"/>
      <c r="X163" s="19"/>
      <c r="Y163" s="41"/>
      <c r="Z163" s="19"/>
      <c r="AA163" s="41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5.75">
      <c r="A164" s="14" t="s">
        <v>59</v>
      </c>
      <c r="B164" s="15" t="s">
        <v>20</v>
      </c>
      <c r="C164" s="16">
        <f>+C161+0.3</f>
        <v>5010.400000000001</v>
      </c>
      <c r="E164" s="23">
        <v>2539</v>
      </c>
      <c r="G164" s="23">
        <v>667</v>
      </c>
      <c r="H164" s="20"/>
      <c r="I164" s="23">
        <v>2305.24</v>
      </c>
      <c r="J164" s="20"/>
      <c r="K164" s="23">
        <v>1677</v>
      </c>
      <c r="L164" s="20"/>
      <c r="M164" s="23">
        <v>2225</v>
      </c>
      <c r="N164" s="19"/>
      <c r="O164" s="23">
        <v>1969.68</v>
      </c>
      <c r="P164" s="20"/>
      <c r="Q164" s="23">
        <v>59.53</v>
      </c>
      <c r="R164" s="19"/>
      <c r="S164" s="41">
        <v>2000</v>
      </c>
      <c r="T164" s="19"/>
      <c r="U164" s="41">
        <v>2000</v>
      </c>
      <c r="V164" s="19"/>
      <c r="W164" s="41">
        <v>2000</v>
      </c>
      <c r="X164" s="19"/>
      <c r="Y164" s="41">
        <v>2000</v>
      </c>
      <c r="Z164" s="19"/>
      <c r="AA164" s="41">
        <v>2000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6.5" thickBot="1">
      <c r="A165" s="6" t="s">
        <v>60</v>
      </c>
      <c r="B165" s="7"/>
      <c r="C165" s="8"/>
      <c r="D165" s="6"/>
      <c r="E165" s="12">
        <f>SUM(E161:E164)</f>
        <v>45902</v>
      </c>
      <c r="F165" s="6"/>
      <c r="G165" s="12">
        <f>SUM(G161:G164)</f>
        <v>53667</v>
      </c>
      <c r="H165" s="13"/>
      <c r="I165" s="12">
        <f>SUM(I161:I164)</f>
        <v>55305.24</v>
      </c>
      <c r="J165" s="13"/>
      <c r="K165" s="12">
        <f>SUM(K161:K164)</f>
        <v>56177</v>
      </c>
      <c r="L165" s="13"/>
      <c r="M165" s="12">
        <f>SUM(M161:M164)</f>
        <v>58225</v>
      </c>
      <c r="N165" s="22"/>
      <c r="O165" s="12">
        <f>SUM(O161:O164)</f>
        <v>59469.68</v>
      </c>
      <c r="P165" s="13"/>
      <c r="Q165" s="12">
        <f>SUM(Q161:Q164)</f>
        <v>59059.53</v>
      </c>
      <c r="R165" s="22"/>
      <c r="S165" s="12">
        <f>SUM(S161:S164)</f>
        <v>62500</v>
      </c>
      <c r="T165" s="22"/>
      <c r="U165" s="12">
        <f>SUM(U161:U164)</f>
        <v>62500</v>
      </c>
      <c r="V165" s="22"/>
      <c r="W165" s="12">
        <f>SUM(W161:W164)</f>
        <v>64500</v>
      </c>
      <c r="X165" s="22"/>
      <c r="Y165" s="12">
        <f>SUM(Y161:Y164)</f>
        <v>64500</v>
      </c>
      <c r="Z165" s="22"/>
      <c r="AA165" s="12">
        <f>SUM(AA161:AA164)</f>
        <v>66100</v>
      </c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6.5" thickTop="1">
      <c r="A166" s="6"/>
      <c r="B166" s="7"/>
      <c r="C166" s="8"/>
      <c r="D166" s="6"/>
      <c r="E166" s="22"/>
      <c r="F166" s="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5.75">
      <c r="A167" s="6" t="s">
        <v>102</v>
      </c>
      <c r="B167" s="7"/>
      <c r="C167" s="8"/>
      <c r="D167" s="6"/>
      <c r="E167" s="22"/>
      <c r="F167" s="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5.75">
      <c r="A168" s="14" t="s">
        <v>103</v>
      </c>
      <c r="B168" s="15" t="s">
        <v>20</v>
      </c>
      <c r="C168" s="16">
        <v>5132.1</v>
      </c>
      <c r="E168" s="18">
        <v>0</v>
      </c>
      <c r="G168" s="18">
        <v>0</v>
      </c>
      <c r="H168" s="20"/>
      <c r="I168" s="18">
        <v>0</v>
      </c>
      <c r="J168" s="20"/>
      <c r="K168" s="18">
        <v>778</v>
      </c>
      <c r="L168" s="20"/>
      <c r="M168" s="18">
        <v>1028</v>
      </c>
      <c r="N168" s="19"/>
      <c r="O168" s="18">
        <v>1120.67</v>
      </c>
      <c r="P168" s="20"/>
      <c r="Q168" s="18">
        <v>1038.5</v>
      </c>
      <c r="R168" s="19"/>
      <c r="S168" s="39">
        <v>1500</v>
      </c>
      <c r="T168" s="19"/>
      <c r="U168" s="39">
        <v>1500</v>
      </c>
      <c r="V168" s="19"/>
      <c r="W168" s="39">
        <v>2000</v>
      </c>
      <c r="X168" s="19"/>
      <c r="Y168" s="39">
        <v>2000</v>
      </c>
      <c r="Z168" s="19"/>
      <c r="AA168" s="39">
        <v>2000</v>
      </c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5.75">
      <c r="A169" s="14" t="s">
        <v>58</v>
      </c>
      <c r="B169" s="15" t="s">
        <v>20</v>
      </c>
      <c r="C169" s="16">
        <f>+C168+0.1</f>
        <v>5132.200000000001</v>
      </c>
      <c r="E169" s="23">
        <v>0</v>
      </c>
      <c r="G169" s="23">
        <v>0</v>
      </c>
      <c r="H169" s="20"/>
      <c r="I169" s="23">
        <v>0</v>
      </c>
      <c r="J169" s="20"/>
      <c r="K169" s="23">
        <v>0</v>
      </c>
      <c r="L169" s="20"/>
      <c r="M169" s="23">
        <v>0</v>
      </c>
      <c r="N169" s="19"/>
      <c r="O169" s="23">
        <v>259894.07</v>
      </c>
      <c r="P169" s="20"/>
      <c r="Q169" s="23">
        <v>280</v>
      </c>
      <c r="R169" s="19"/>
      <c r="S169" s="41">
        <v>50000</v>
      </c>
      <c r="T169" s="19"/>
      <c r="U169" s="41">
        <v>50000</v>
      </c>
      <c r="V169" s="19"/>
      <c r="W169" s="41">
        <v>86000</v>
      </c>
      <c r="X169" s="19"/>
      <c r="Y169" s="41">
        <v>126000</v>
      </c>
      <c r="Z169" s="19"/>
      <c r="AA169" s="41">
        <v>126000</v>
      </c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5.75">
      <c r="A170" s="14" t="s">
        <v>59</v>
      </c>
      <c r="B170" s="15" t="s">
        <v>20</v>
      </c>
      <c r="C170" s="16">
        <v>5132.4</v>
      </c>
      <c r="E170" s="23">
        <v>10108</v>
      </c>
      <c r="G170" s="23">
        <v>14292</v>
      </c>
      <c r="H170" s="20"/>
      <c r="I170" s="23">
        <v>33876.59</v>
      </c>
      <c r="J170" s="20"/>
      <c r="K170" s="23">
        <v>15529</v>
      </c>
      <c r="L170" s="20"/>
      <c r="M170" s="23">
        <v>21496</v>
      </c>
      <c r="N170" s="19"/>
      <c r="O170" s="23">
        <v>59448.63</v>
      </c>
      <c r="P170" s="20"/>
      <c r="Q170" s="23">
        <v>18252</v>
      </c>
      <c r="R170" s="19"/>
      <c r="S170" s="41">
        <v>15000</v>
      </c>
      <c r="T170" s="19"/>
      <c r="U170" s="41">
        <v>21000</v>
      </c>
      <c r="V170" s="19"/>
      <c r="W170" s="41">
        <v>15000</v>
      </c>
      <c r="X170" s="19"/>
      <c r="Y170" s="41">
        <v>15000</v>
      </c>
      <c r="Z170" s="19"/>
      <c r="AA170" s="41">
        <v>15000</v>
      </c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5.75">
      <c r="A171" s="14" t="s">
        <v>104</v>
      </c>
      <c r="B171" s="15" t="s">
        <v>20</v>
      </c>
      <c r="C171" s="16">
        <v>5132.42</v>
      </c>
      <c r="E171" s="23">
        <v>0</v>
      </c>
      <c r="G171" s="23">
        <v>0</v>
      </c>
      <c r="H171" s="20"/>
      <c r="I171" s="23">
        <v>0</v>
      </c>
      <c r="J171" s="20"/>
      <c r="K171" s="23">
        <v>0</v>
      </c>
      <c r="L171" s="20"/>
      <c r="M171" s="23">
        <v>0</v>
      </c>
      <c r="N171" s="19"/>
      <c r="O171" s="23">
        <v>0</v>
      </c>
      <c r="P171" s="20"/>
      <c r="Q171" s="23">
        <v>0</v>
      </c>
      <c r="R171" s="19"/>
      <c r="S171" s="41">
        <v>0</v>
      </c>
      <c r="T171" s="19"/>
      <c r="U171" s="41">
        <v>0</v>
      </c>
      <c r="V171" s="19"/>
      <c r="W171" s="41">
        <v>0</v>
      </c>
      <c r="X171" s="19"/>
      <c r="Y171" s="41">
        <v>0</v>
      </c>
      <c r="Z171" s="19"/>
      <c r="AA171" s="41">
        <v>0</v>
      </c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6.5" thickBot="1">
      <c r="A172" s="6" t="s">
        <v>60</v>
      </c>
      <c r="B172" s="7"/>
      <c r="C172" s="8"/>
      <c r="D172" s="6"/>
      <c r="E172" s="12">
        <f>SUM(E168:E171)</f>
        <v>10108</v>
      </c>
      <c r="F172" s="6"/>
      <c r="G172" s="12">
        <f>SUM(G168:G171)</f>
        <v>14292</v>
      </c>
      <c r="H172" s="13"/>
      <c r="I172" s="12">
        <f>SUM(I168:I171)</f>
        <v>33876.59</v>
      </c>
      <c r="J172" s="13"/>
      <c r="K172" s="12">
        <f>SUM(K168:K171)</f>
        <v>16307</v>
      </c>
      <c r="L172" s="13"/>
      <c r="M172" s="12">
        <f>SUM(M168:M171)</f>
        <v>22524</v>
      </c>
      <c r="N172" s="22"/>
      <c r="O172" s="12">
        <f>SUM(O168:O171)</f>
        <v>320463.37</v>
      </c>
      <c r="P172" s="13"/>
      <c r="Q172" s="12">
        <f>SUM(Q168:Q171)</f>
        <v>19570.5</v>
      </c>
      <c r="R172" s="22"/>
      <c r="S172" s="12">
        <f>SUM(S168:S171)</f>
        <v>66500</v>
      </c>
      <c r="T172" s="22"/>
      <c r="U172" s="12">
        <f>SUM(U168:U171)</f>
        <v>72500</v>
      </c>
      <c r="V172" s="22"/>
      <c r="W172" s="12">
        <f>SUM(W168:W171)</f>
        <v>103000</v>
      </c>
      <c r="X172" s="22"/>
      <c r="Y172" s="12">
        <f>SUM(Y168:Y171)</f>
        <v>143000</v>
      </c>
      <c r="Z172" s="22"/>
      <c r="AA172" s="12">
        <f>SUM(AA168:AA171)</f>
        <v>143000</v>
      </c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6.5" thickTop="1">
      <c r="A173" s="6"/>
      <c r="B173" s="7"/>
      <c r="C173" s="8"/>
      <c r="D173" s="6"/>
      <c r="E173" s="22"/>
      <c r="F173" s="6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5.75">
      <c r="A174" s="6" t="s">
        <v>105</v>
      </c>
      <c r="B174" s="7"/>
      <c r="C174" s="8"/>
      <c r="D174" s="6"/>
      <c r="E174" s="22"/>
      <c r="F174" s="6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5.75">
      <c r="A175" s="14" t="s">
        <v>56</v>
      </c>
      <c r="B175" s="15" t="s">
        <v>20</v>
      </c>
      <c r="C175" s="16">
        <v>5182.1</v>
      </c>
      <c r="E175" s="18">
        <v>0</v>
      </c>
      <c r="G175" s="18">
        <v>0</v>
      </c>
      <c r="H175" s="20"/>
      <c r="I175" s="18">
        <v>0</v>
      </c>
      <c r="J175" s="20"/>
      <c r="K175" s="18">
        <v>0</v>
      </c>
      <c r="L175" s="20"/>
      <c r="M175" s="18">
        <v>0</v>
      </c>
      <c r="N175" s="19"/>
      <c r="O175" s="18">
        <v>0</v>
      </c>
      <c r="P175" s="20"/>
      <c r="Q175" s="18">
        <v>0</v>
      </c>
      <c r="R175" s="19"/>
      <c r="S175" s="39">
        <v>0</v>
      </c>
      <c r="T175" s="19"/>
      <c r="U175" s="39">
        <v>0</v>
      </c>
      <c r="V175" s="19"/>
      <c r="W175" s="39">
        <v>0</v>
      </c>
      <c r="X175" s="19"/>
      <c r="Y175" s="39">
        <v>0</v>
      </c>
      <c r="Z175" s="19"/>
      <c r="AA175" s="39">
        <v>0</v>
      </c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5.75">
      <c r="A176" s="14" t="s">
        <v>58</v>
      </c>
      <c r="B176" s="15" t="s">
        <v>20</v>
      </c>
      <c r="C176" s="16">
        <f>+C175+0.1</f>
        <v>5182.200000000001</v>
      </c>
      <c r="E176" s="23">
        <v>0</v>
      </c>
      <c r="G176" s="23">
        <v>0</v>
      </c>
      <c r="H176" s="20"/>
      <c r="I176" s="23">
        <v>0</v>
      </c>
      <c r="J176" s="20"/>
      <c r="K176" s="23">
        <v>0</v>
      </c>
      <c r="L176" s="20"/>
      <c r="M176" s="23">
        <v>0</v>
      </c>
      <c r="N176" s="19"/>
      <c r="O176" s="23">
        <v>0</v>
      </c>
      <c r="P176" s="20"/>
      <c r="Q176" s="23">
        <v>0</v>
      </c>
      <c r="R176" s="19"/>
      <c r="S176" s="41">
        <v>0</v>
      </c>
      <c r="T176" s="19"/>
      <c r="U176" s="41">
        <v>0</v>
      </c>
      <c r="V176" s="19"/>
      <c r="W176" s="41">
        <v>0</v>
      </c>
      <c r="X176" s="19"/>
      <c r="Y176" s="41">
        <v>0</v>
      </c>
      <c r="Z176" s="19"/>
      <c r="AA176" s="41">
        <v>0</v>
      </c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:57" ht="15.75">
      <c r="A177" s="14" t="s">
        <v>59</v>
      </c>
      <c r="B177" s="15" t="s">
        <v>20</v>
      </c>
      <c r="C177" s="16">
        <f>+C175+0.3</f>
        <v>5182.400000000001</v>
      </c>
      <c r="E177" s="23">
        <v>1423</v>
      </c>
      <c r="G177" s="23">
        <v>1560</v>
      </c>
      <c r="H177" s="20"/>
      <c r="I177" s="23">
        <v>1524.46</v>
      </c>
      <c r="J177" s="20"/>
      <c r="K177" s="23">
        <v>1918</v>
      </c>
      <c r="L177" s="20"/>
      <c r="M177" s="23">
        <v>1707</v>
      </c>
      <c r="N177" s="19"/>
      <c r="O177" s="23">
        <v>1734.91</v>
      </c>
      <c r="P177" s="20"/>
      <c r="Q177" s="23">
        <v>1820.82</v>
      </c>
      <c r="R177" s="19"/>
      <c r="S177" s="41">
        <v>2000</v>
      </c>
      <c r="T177" s="19"/>
      <c r="U177" s="41">
        <v>2000</v>
      </c>
      <c r="V177" s="19"/>
      <c r="W177" s="41">
        <v>2000</v>
      </c>
      <c r="X177" s="19"/>
      <c r="Y177" s="41">
        <v>2000</v>
      </c>
      <c r="Z177" s="19"/>
      <c r="AA177" s="41">
        <v>2000</v>
      </c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:57" ht="15.75" customHeight="1" thickBot="1">
      <c r="A178" s="6" t="s">
        <v>60</v>
      </c>
      <c r="B178" s="7"/>
      <c r="C178" s="8"/>
      <c r="D178" s="6"/>
      <c r="E178" s="12">
        <f>SUM(E175:E177)</f>
        <v>1423</v>
      </c>
      <c r="F178" s="6"/>
      <c r="G178" s="12">
        <f>SUM(G175:G177)</f>
        <v>1560</v>
      </c>
      <c r="H178" s="13"/>
      <c r="I178" s="12">
        <f>SUM(I175:I177)</f>
        <v>1524.46</v>
      </c>
      <c r="J178" s="13"/>
      <c r="K178" s="12">
        <f>SUM(K175:K177)</f>
        <v>1918</v>
      </c>
      <c r="L178" s="13"/>
      <c r="M178" s="12">
        <f>SUM(M175:M177)</f>
        <v>1707</v>
      </c>
      <c r="N178" s="22"/>
      <c r="O178" s="12">
        <f>SUM(O175:O177)</f>
        <v>1734.91</v>
      </c>
      <c r="P178" s="13"/>
      <c r="Q178" s="12">
        <f>SUM(Q175:Q177)</f>
        <v>1820.82</v>
      </c>
      <c r="R178" s="22"/>
      <c r="S178" s="12">
        <f>SUM(S175:S177)</f>
        <v>2000</v>
      </c>
      <c r="T178" s="22"/>
      <c r="U178" s="12">
        <f>SUM(U175:U177)</f>
        <v>2000</v>
      </c>
      <c r="V178" s="22"/>
      <c r="W178" s="12">
        <f>SUM(W175:W177)</f>
        <v>2000</v>
      </c>
      <c r="X178" s="22"/>
      <c r="Y178" s="12">
        <f>SUM(Y175:Y177)</f>
        <v>2000</v>
      </c>
      <c r="Z178" s="22"/>
      <c r="AA178" s="12">
        <f>SUM(AA175:AA177)</f>
        <v>2000</v>
      </c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</row>
    <row r="179" spans="1:57" ht="15.75" customHeight="1" thickTop="1">
      <c r="A179" s="6"/>
      <c r="B179" s="7"/>
      <c r="C179" s="8"/>
      <c r="D179" s="6"/>
      <c r="E179" s="22"/>
      <c r="F179" s="6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</row>
    <row r="180" spans="1:57" ht="15.75" customHeight="1">
      <c r="A180" s="6"/>
      <c r="B180" s="7"/>
      <c r="C180" s="8"/>
      <c r="D180" s="6"/>
      <c r="E180" s="22"/>
      <c r="F180" s="6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</row>
    <row r="181" spans="1:57" ht="15.75">
      <c r="A181" s="6" t="s">
        <v>92</v>
      </c>
      <c r="B181" s="7"/>
      <c r="C181" s="8"/>
      <c r="D181" s="6"/>
      <c r="E181" s="22"/>
      <c r="F181" s="6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</row>
    <row r="182" spans="1:57" ht="16.5" thickBot="1">
      <c r="A182" s="6" t="s">
        <v>99</v>
      </c>
      <c r="B182" s="7"/>
      <c r="C182" s="8"/>
      <c r="D182" s="6"/>
      <c r="E182" s="27" t="e">
        <f>+#REF!+#REF!+E178+E172+E165</f>
        <v>#REF!</v>
      </c>
      <c r="F182" s="6"/>
      <c r="G182" s="27">
        <f>+G178+G172+G165</f>
        <v>69519</v>
      </c>
      <c r="H182" s="13"/>
      <c r="I182" s="27">
        <f>+I178+I172+I165</f>
        <v>90706.29</v>
      </c>
      <c r="J182" s="13"/>
      <c r="K182" s="27">
        <f>+K178+K172+K165</f>
        <v>74402</v>
      </c>
      <c r="L182" s="13"/>
      <c r="M182" s="27">
        <f>+M178+M172+M165</f>
        <v>82456</v>
      </c>
      <c r="N182" s="22"/>
      <c r="O182" s="27">
        <f>+O178+O172+O165</f>
        <v>381667.95999999996</v>
      </c>
      <c r="P182" s="13"/>
      <c r="Q182" s="27">
        <f>+Q178+Q172+Q165</f>
        <v>80450.85</v>
      </c>
      <c r="R182" s="22"/>
      <c r="S182" s="27">
        <f>+S178+S172+S165</f>
        <v>131000</v>
      </c>
      <c r="T182" s="22"/>
      <c r="U182" s="27">
        <f>+U178+U172+U165</f>
        <v>137000</v>
      </c>
      <c r="V182" s="22"/>
      <c r="W182" s="27">
        <f>+W178+W172+W165</f>
        <v>169500</v>
      </c>
      <c r="X182" s="22"/>
      <c r="Y182" s="27">
        <f>+Y178+Y172+Y165</f>
        <v>209500</v>
      </c>
      <c r="Z182" s="22"/>
      <c r="AA182" s="27">
        <f>+AA178+AA172+AA165</f>
        <v>211100</v>
      </c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</row>
    <row r="183" spans="1:57" ht="3" customHeight="1" thickBot="1">
      <c r="A183" s="6"/>
      <c r="B183" s="7"/>
      <c r="C183" s="8"/>
      <c r="D183" s="6"/>
      <c r="E183" s="29"/>
      <c r="F183" s="6"/>
      <c r="G183" s="29"/>
      <c r="H183" s="13"/>
      <c r="I183" s="29"/>
      <c r="J183" s="13"/>
      <c r="K183" s="29"/>
      <c r="L183" s="13"/>
      <c r="M183" s="29"/>
      <c r="N183" s="22"/>
      <c r="O183" s="29"/>
      <c r="P183" s="13"/>
      <c r="Q183" s="29"/>
      <c r="R183" s="22"/>
      <c r="S183" s="29"/>
      <c r="T183" s="22"/>
      <c r="U183" s="29"/>
      <c r="V183" s="22"/>
      <c r="W183" s="29"/>
      <c r="X183" s="22"/>
      <c r="Y183" s="29"/>
      <c r="Z183" s="22"/>
      <c r="AA183" s="2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</row>
    <row r="184" spans="1:57" ht="15.75">
      <c r="A184" s="6"/>
      <c r="B184" s="7"/>
      <c r="C184" s="8"/>
      <c r="D184" s="6"/>
      <c r="E184" s="22"/>
      <c r="F184" s="6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</row>
    <row r="185" spans="1:57" ht="15.75">
      <c r="A185" s="6"/>
      <c r="B185" s="7"/>
      <c r="C185" s="8"/>
      <c r="D185" s="6"/>
      <c r="E185" s="22"/>
      <c r="F185" s="6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</row>
    <row r="186" spans="1:57" ht="15.75">
      <c r="A186" s="6" t="s">
        <v>106</v>
      </c>
      <c r="B186" s="7"/>
      <c r="C186" s="8"/>
      <c r="D186" s="6"/>
      <c r="E186" s="22"/>
      <c r="F186" s="6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</row>
    <row r="187" spans="1:57" ht="15.75">
      <c r="A187" s="6"/>
      <c r="B187" s="7"/>
      <c r="C187" s="8"/>
      <c r="D187" s="6"/>
      <c r="E187" s="22"/>
      <c r="F187" s="6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</row>
    <row r="188" spans="1:57" ht="15.75" hidden="1">
      <c r="A188" s="6" t="s">
        <v>107</v>
      </c>
      <c r="B188" s="7"/>
      <c r="C188" s="8"/>
      <c r="D188" s="6"/>
      <c r="E188" s="22"/>
      <c r="F188" s="6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</row>
    <row r="189" spans="1:57" ht="15.75" hidden="1">
      <c r="A189" s="6" t="s">
        <v>56</v>
      </c>
      <c r="B189" s="7" t="s">
        <v>20</v>
      </c>
      <c r="C189" s="8">
        <v>6010.1</v>
      </c>
      <c r="D189" s="6"/>
      <c r="E189" s="11">
        <v>0</v>
      </c>
      <c r="F189" s="6"/>
      <c r="G189" s="11">
        <v>0</v>
      </c>
      <c r="H189" s="13"/>
      <c r="I189" s="11">
        <v>0</v>
      </c>
      <c r="J189" s="13"/>
      <c r="K189" s="11">
        <v>0</v>
      </c>
      <c r="L189" s="13"/>
      <c r="M189" s="11">
        <v>0</v>
      </c>
      <c r="N189" s="22"/>
      <c r="O189" s="11">
        <v>0</v>
      </c>
      <c r="P189" s="13"/>
      <c r="Q189" s="11">
        <v>0</v>
      </c>
      <c r="R189" s="22"/>
      <c r="S189" s="11">
        <v>0</v>
      </c>
      <c r="T189" s="22"/>
      <c r="U189" s="11">
        <v>0</v>
      </c>
      <c r="V189" s="22"/>
      <c r="W189" s="11">
        <v>0</v>
      </c>
      <c r="X189" s="22"/>
      <c r="Y189" s="11">
        <v>0</v>
      </c>
      <c r="Z189" s="22"/>
      <c r="AA189" s="11">
        <v>0</v>
      </c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</row>
    <row r="190" spans="1:57" ht="15.75" hidden="1">
      <c r="A190" s="6" t="s">
        <v>58</v>
      </c>
      <c r="B190" s="7" t="s">
        <v>20</v>
      </c>
      <c r="C190" s="8">
        <f>+C189+0.1</f>
        <v>6010.200000000001</v>
      </c>
      <c r="D190" s="6"/>
      <c r="E190" s="37">
        <v>0</v>
      </c>
      <c r="F190" s="6"/>
      <c r="G190" s="37">
        <v>0</v>
      </c>
      <c r="H190" s="13"/>
      <c r="I190" s="37">
        <v>0</v>
      </c>
      <c r="J190" s="13"/>
      <c r="K190" s="37">
        <v>0</v>
      </c>
      <c r="L190" s="13"/>
      <c r="M190" s="37">
        <v>0</v>
      </c>
      <c r="N190" s="22"/>
      <c r="O190" s="37">
        <v>0</v>
      </c>
      <c r="P190" s="13"/>
      <c r="Q190" s="37">
        <v>0</v>
      </c>
      <c r="R190" s="22"/>
      <c r="S190" s="37">
        <v>0</v>
      </c>
      <c r="T190" s="22"/>
      <c r="U190" s="37">
        <v>0</v>
      </c>
      <c r="V190" s="22"/>
      <c r="W190" s="37">
        <v>0</v>
      </c>
      <c r="X190" s="22"/>
      <c r="Y190" s="37">
        <v>0</v>
      </c>
      <c r="Z190" s="22"/>
      <c r="AA190" s="37">
        <v>0</v>
      </c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</row>
    <row r="191" spans="1:57" ht="15.75" hidden="1">
      <c r="A191" s="6" t="s">
        <v>59</v>
      </c>
      <c r="B191" s="7" t="s">
        <v>20</v>
      </c>
      <c r="C191" s="8">
        <f>+C189+0.3</f>
        <v>6010.400000000001</v>
      </c>
      <c r="D191" s="6"/>
      <c r="E191" s="37">
        <v>0</v>
      </c>
      <c r="F191" s="6"/>
      <c r="G191" s="37">
        <v>0</v>
      </c>
      <c r="H191" s="13"/>
      <c r="I191" s="37">
        <v>0</v>
      </c>
      <c r="J191" s="13"/>
      <c r="K191" s="37">
        <v>0</v>
      </c>
      <c r="L191" s="13"/>
      <c r="M191" s="37">
        <v>0</v>
      </c>
      <c r="N191" s="22"/>
      <c r="O191" s="37">
        <v>0</v>
      </c>
      <c r="P191" s="13"/>
      <c r="Q191" s="37">
        <v>0</v>
      </c>
      <c r="R191" s="22"/>
      <c r="S191" s="37">
        <v>0</v>
      </c>
      <c r="T191" s="22"/>
      <c r="U191" s="37">
        <v>0</v>
      </c>
      <c r="V191" s="22"/>
      <c r="W191" s="37">
        <v>0</v>
      </c>
      <c r="X191" s="22"/>
      <c r="Y191" s="37">
        <v>0</v>
      </c>
      <c r="Z191" s="22"/>
      <c r="AA191" s="37">
        <v>0</v>
      </c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</row>
    <row r="192" spans="1:57" ht="16.5" hidden="1" thickBot="1">
      <c r="A192" s="6" t="s">
        <v>60</v>
      </c>
      <c r="B192" s="7"/>
      <c r="C192" s="8"/>
      <c r="D192" s="6"/>
      <c r="E192" s="12">
        <f>SUM(E189:E191)</f>
        <v>0</v>
      </c>
      <c r="F192" s="6"/>
      <c r="G192" s="12">
        <f>SUM(G189:G191)</f>
        <v>0</v>
      </c>
      <c r="H192" s="13"/>
      <c r="I192" s="12">
        <f>SUM(I189:I191)</f>
        <v>0</v>
      </c>
      <c r="J192" s="13"/>
      <c r="K192" s="12">
        <f>SUM(K189:K191)</f>
        <v>0</v>
      </c>
      <c r="L192" s="13"/>
      <c r="M192" s="12">
        <f>SUM(M189:M191)</f>
        <v>0</v>
      </c>
      <c r="N192" s="22"/>
      <c r="O192" s="12">
        <f>SUM(O189:O191)</f>
        <v>0</v>
      </c>
      <c r="P192" s="13"/>
      <c r="Q192" s="12">
        <f>SUM(Q189:Q191)</f>
        <v>0</v>
      </c>
      <c r="R192" s="22"/>
      <c r="S192" s="12">
        <f>SUM(S189:S191)</f>
        <v>0</v>
      </c>
      <c r="T192" s="22"/>
      <c r="U192" s="12">
        <f>SUM(U189:U191)</f>
        <v>0</v>
      </c>
      <c r="V192" s="22"/>
      <c r="W192" s="12">
        <f>SUM(W189:W191)</f>
        <v>0</v>
      </c>
      <c r="X192" s="22"/>
      <c r="Y192" s="12">
        <f>SUM(Y189:Y191)</f>
        <v>0</v>
      </c>
      <c r="Z192" s="22"/>
      <c r="AA192" s="12">
        <f>SUM(AA189:AA191)</f>
        <v>0</v>
      </c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</row>
    <row r="193" spans="1:57" ht="15.75" hidden="1">
      <c r="A193" s="6"/>
      <c r="B193" s="7"/>
      <c r="C193" s="8"/>
      <c r="D193" s="6"/>
      <c r="E193" s="22"/>
      <c r="F193" s="6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</row>
    <row r="194" spans="1:57" ht="15.75" hidden="1">
      <c r="A194" s="6" t="s">
        <v>108</v>
      </c>
      <c r="B194" s="7"/>
      <c r="C194" s="8"/>
      <c r="D194" s="6"/>
      <c r="E194" s="22"/>
      <c r="F194" s="6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</row>
    <row r="195" spans="1:57" ht="15.75" hidden="1">
      <c r="A195" s="6" t="s">
        <v>56</v>
      </c>
      <c r="B195" s="7" t="s">
        <v>20</v>
      </c>
      <c r="C195" s="8">
        <v>6140.1</v>
      </c>
      <c r="D195" s="6"/>
      <c r="E195" s="11">
        <v>0</v>
      </c>
      <c r="F195" s="6"/>
      <c r="G195" s="11">
        <v>0</v>
      </c>
      <c r="H195" s="13"/>
      <c r="I195" s="11">
        <v>0</v>
      </c>
      <c r="J195" s="13"/>
      <c r="K195" s="11">
        <v>0</v>
      </c>
      <c r="L195" s="13"/>
      <c r="M195" s="11">
        <v>0</v>
      </c>
      <c r="N195" s="22"/>
      <c r="O195" s="11">
        <v>0</v>
      </c>
      <c r="P195" s="13"/>
      <c r="Q195" s="11">
        <v>0</v>
      </c>
      <c r="R195" s="22"/>
      <c r="S195" s="11">
        <v>0</v>
      </c>
      <c r="T195" s="22"/>
      <c r="U195" s="11">
        <v>0</v>
      </c>
      <c r="V195" s="22"/>
      <c r="W195" s="11">
        <v>0</v>
      </c>
      <c r="X195" s="22"/>
      <c r="Y195" s="11">
        <v>0</v>
      </c>
      <c r="Z195" s="22"/>
      <c r="AA195" s="11">
        <v>0</v>
      </c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</row>
    <row r="196" spans="1:57" ht="15.75" hidden="1">
      <c r="A196" s="6" t="s">
        <v>58</v>
      </c>
      <c r="B196" s="7" t="s">
        <v>20</v>
      </c>
      <c r="C196" s="8">
        <f>+C195+0.1</f>
        <v>6140.200000000001</v>
      </c>
      <c r="D196" s="6"/>
      <c r="E196" s="37">
        <v>0</v>
      </c>
      <c r="F196" s="6"/>
      <c r="G196" s="37">
        <v>0</v>
      </c>
      <c r="H196" s="13"/>
      <c r="I196" s="37">
        <v>0</v>
      </c>
      <c r="J196" s="13"/>
      <c r="K196" s="37">
        <v>0</v>
      </c>
      <c r="L196" s="13"/>
      <c r="M196" s="37">
        <v>0</v>
      </c>
      <c r="N196" s="22"/>
      <c r="O196" s="37">
        <v>0</v>
      </c>
      <c r="P196" s="13"/>
      <c r="Q196" s="37">
        <v>0</v>
      </c>
      <c r="R196" s="22"/>
      <c r="S196" s="37">
        <v>0</v>
      </c>
      <c r="T196" s="22"/>
      <c r="U196" s="37">
        <v>0</v>
      </c>
      <c r="V196" s="22"/>
      <c r="W196" s="37">
        <v>0</v>
      </c>
      <c r="X196" s="22"/>
      <c r="Y196" s="37">
        <v>0</v>
      </c>
      <c r="Z196" s="22"/>
      <c r="AA196" s="37">
        <v>0</v>
      </c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</row>
    <row r="197" spans="1:57" ht="15.75" hidden="1">
      <c r="A197" s="6" t="s">
        <v>59</v>
      </c>
      <c r="B197" s="7" t="s">
        <v>20</v>
      </c>
      <c r="C197" s="8">
        <f>+C195+0.3</f>
        <v>6140.400000000001</v>
      </c>
      <c r="D197" s="6"/>
      <c r="E197" s="37"/>
      <c r="F197" s="6"/>
      <c r="G197" s="37"/>
      <c r="H197" s="13"/>
      <c r="I197" s="37"/>
      <c r="J197" s="13"/>
      <c r="K197" s="37"/>
      <c r="L197" s="13"/>
      <c r="M197" s="37"/>
      <c r="N197" s="22"/>
      <c r="O197" s="37"/>
      <c r="P197" s="13"/>
      <c r="Q197" s="37"/>
      <c r="R197" s="22"/>
      <c r="S197" s="37"/>
      <c r="T197" s="22"/>
      <c r="U197" s="37"/>
      <c r="V197" s="22"/>
      <c r="W197" s="37"/>
      <c r="X197" s="22"/>
      <c r="Y197" s="37"/>
      <c r="Z197" s="22"/>
      <c r="AA197" s="37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</row>
    <row r="198" spans="1:57" ht="16.5" hidden="1" thickBot="1">
      <c r="A198" s="6" t="s">
        <v>60</v>
      </c>
      <c r="B198" s="7"/>
      <c r="C198" s="8"/>
      <c r="D198" s="6"/>
      <c r="E198" s="12">
        <f>SUM(E195:E197)</f>
        <v>0</v>
      </c>
      <c r="F198" s="6"/>
      <c r="G198" s="12">
        <f>SUM(G195:G197)</f>
        <v>0</v>
      </c>
      <c r="H198" s="13"/>
      <c r="I198" s="12">
        <f>SUM(I195:I197)</f>
        <v>0</v>
      </c>
      <c r="J198" s="13"/>
      <c r="K198" s="12">
        <f>SUM(K195:K197)</f>
        <v>0</v>
      </c>
      <c r="L198" s="13"/>
      <c r="M198" s="12">
        <f>SUM(M195:M197)</f>
        <v>0</v>
      </c>
      <c r="N198" s="22"/>
      <c r="O198" s="12">
        <f>SUM(O195:O197)</f>
        <v>0</v>
      </c>
      <c r="P198" s="13"/>
      <c r="Q198" s="12">
        <f>SUM(Q195:Q197)</f>
        <v>0</v>
      </c>
      <c r="R198" s="22"/>
      <c r="S198" s="12">
        <f>SUM(S195:S197)</f>
        <v>0</v>
      </c>
      <c r="T198" s="22"/>
      <c r="U198" s="12">
        <f>SUM(U195:U197)</f>
        <v>0</v>
      </c>
      <c r="V198" s="22"/>
      <c r="W198" s="12">
        <f>SUM(W195:W197)</f>
        <v>0</v>
      </c>
      <c r="X198" s="22"/>
      <c r="Y198" s="12">
        <f>SUM(Y195:Y197)</f>
        <v>0</v>
      </c>
      <c r="Z198" s="22"/>
      <c r="AA198" s="12">
        <f>SUM(AA195:AA197)</f>
        <v>0</v>
      </c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</row>
    <row r="199" spans="1:57" ht="15.75" hidden="1">
      <c r="A199" s="6"/>
      <c r="B199" s="7"/>
      <c r="C199" s="8"/>
      <c r="D199" s="6"/>
      <c r="E199" s="22"/>
      <c r="F199" s="6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</row>
    <row r="200" spans="1:57" ht="15.75" hidden="1">
      <c r="A200" s="6" t="s">
        <v>109</v>
      </c>
      <c r="B200" s="7"/>
      <c r="C200" s="8"/>
      <c r="D200" s="6"/>
      <c r="E200" s="22"/>
      <c r="F200" s="6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</row>
    <row r="201" spans="1:57" ht="15.75" hidden="1">
      <c r="A201" s="6" t="s">
        <v>56</v>
      </c>
      <c r="B201" s="7" t="s">
        <v>20</v>
      </c>
      <c r="C201" s="8">
        <v>6410.1</v>
      </c>
      <c r="D201" s="6"/>
      <c r="E201" s="11">
        <v>0</v>
      </c>
      <c r="F201" s="6"/>
      <c r="G201" s="11">
        <v>0</v>
      </c>
      <c r="H201" s="13"/>
      <c r="I201" s="11">
        <v>0</v>
      </c>
      <c r="J201" s="13"/>
      <c r="K201" s="11">
        <v>0</v>
      </c>
      <c r="L201" s="13"/>
      <c r="M201" s="11">
        <v>0</v>
      </c>
      <c r="N201" s="22"/>
      <c r="O201" s="11">
        <v>0</v>
      </c>
      <c r="P201" s="13"/>
      <c r="Q201" s="11">
        <v>0</v>
      </c>
      <c r="R201" s="22"/>
      <c r="S201" s="11">
        <v>0</v>
      </c>
      <c r="T201" s="22"/>
      <c r="U201" s="11">
        <v>0</v>
      </c>
      <c r="V201" s="22"/>
      <c r="W201" s="11">
        <v>0</v>
      </c>
      <c r="X201" s="22"/>
      <c r="Y201" s="11">
        <v>0</v>
      </c>
      <c r="Z201" s="22"/>
      <c r="AA201" s="11">
        <v>0</v>
      </c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</row>
    <row r="202" spans="1:57" ht="15.75" hidden="1">
      <c r="A202" s="6" t="s">
        <v>58</v>
      </c>
      <c r="B202" s="7" t="s">
        <v>20</v>
      </c>
      <c r="C202" s="8">
        <f>+C201+0.1</f>
        <v>6410.200000000001</v>
      </c>
      <c r="D202" s="6"/>
      <c r="E202" s="37">
        <v>0</v>
      </c>
      <c r="F202" s="6"/>
      <c r="G202" s="37">
        <v>0</v>
      </c>
      <c r="H202" s="13"/>
      <c r="I202" s="37">
        <v>0</v>
      </c>
      <c r="J202" s="13"/>
      <c r="K202" s="37">
        <v>0</v>
      </c>
      <c r="L202" s="13"/>
      <c r="M202" s="37">
        <v>0</v>
      </c>
      <c r="N202" s="22"/>
      <c r="O202" s="37">
        <v>0</v>
      </c>
      <c r="P202" s="13"/>
      <c r="Q202" s="37">
        <v>0</v>
      </c>
      <c r="R202" s="22"/>
      <c r="S202" s="37">
        <v>0</v>
      </c>
      <c r="T202" s="22"/>
      <c r="U202" s="37">
        <v>0</v>
      </c>
      <c r="V202" s="22"/>
      <c r="W202" s="37">
        <v>0</v>
      </c>
      <c r="X202" s="22"/>
      <c r="Y202" s="37">
        <v>0</v>
      </c>
      <c r="Z202" s="22"/>
      <c r="AA202" s="37">
        <v>0</v>
      </c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</row>
    <row r="203" spans="1:57" ht="15.75" hidden="1">
      <c r="A203" s="6" t="s">
        <v>59</v>
      </c>
      <c r="B203" s="7" t="s">
        <v>20</v>
      </c>
      <c r="C203" s="8">
        <f>+C201+0.3</f>
        <v>6410.400000000001</v>
      </c>
      <c r="D203" s="6"/>
      <c r="E203" s="37">
        <v>0</v>
      </c>
      <c r="F203" s="6"/>
      <c r="G203" s="37">
        <v>0</v>
      </c>
      <c r="H203" s="13"/>
      <c r="I203" s="37">
        <v>0</v>
      </c>
      <c r="J203" s="13"/>
      <c r="K203" s="37">
        <v>0</v>
      </c>
      <c r="L203" s="13"/>
      <c r="M203" s="37">
        <v>0</v>
      </c>
      <c r="N203" s="22"/>
      <c r="O203" s="37">
        <v>0</v>
      </c>
      <c r="P203" s="13"/>
      <c r="Q203" s="37">
        <v>0</v>
      </c>
      <c r="R203" s="22"/>
      <c r="S203" s="37">
        <v>0</v>
      </c>
      <c r="T203" s="22"/>
      <c r="U203" s="37">
        <v>0</v>
      </c>
      <c r="V203" s="22"/>
      <c r="W203" s="37">
        <v>0</v>
      </c>
      <c r="X203" s="22"/>
      <c r="Y203" s="37">
        <v>0</v>
      </c>
      <c r="Z203" s="22"/>
      <c r="AA203" s="37">
        <v>0</v>
      </c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</row>
    <row r="204" spans="1:57" ht="16.5" hidden="1" thickBot="1">
      <c r="A204" s="6" t="s">
        <v>60</v>
      </c>
      <c r="B204" s="7"/>
      <c r="C204" s="8"/>
      <c r="D204" s="6"/>
      <c r="E204" s="12">
        <f>SUM(E201:E203)</f>
        <v>0</v>
      </c>
      <c r="F204" s="6"/>
      <c r="G204" s="12">
        <f>SUM(G201:G203)</f>
        <v>0</v>
      </c>
      <c r="H204" s="13"/>
      <c r="I204" s="12">
        <f>SUM(I201:I203)</f>
        <v>0</v>
      </c>
      <c r="J204" s="13"/>
      <c r="K204" s="12">
        <f>SUM(K201:K203)</f>
        <v>0</v>
      </c>
      <c r="L204" s="13"/>
      <c r="M204" s="12">
        <f>SUM(M201:M203)</f>
        <v>0</v>
      </c>
      <c r="N204" s="22"/>
      <c r="O204" s="12">
        <f>SUM(O201:O203)</f>
        <v>0</v>
      </c>
      <c r="P204" s="13"/>
      <c r="Q204" s="12">
        <f>SUM(Q201:Q203)</f>
        <v>0</v>
      </c>
      <c r="R204" s="22"/>
      <c r="S204" s="12">
        <f>SUM(S201:S203)</f>
        <v>0</v>
      </c>
      <c r="T204" s="22"/>
      <c r="U204" s="12">
        <f>SUM(U201:U203)</f>
        <v>0</v>
      </c>
      <c r="V204" s="22"/>
      <c r="W204" s="12">
        <f>SUM(W201:W203)</f>
        <v>0</v>
      </c>
      <c r="X204" s="22"/>
      <c r="Y204" s="12">
        <f>SUM(Y201:Y203)</f>
        <v>0</v>
      </c>
      <c r="Z204" s="22"/>
      <c r="AA204" s="12">
        <f>SUM(AA201:AA203)</f>
        <v>0</v>
      </c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</row>
    <row r="205" spans="1:57" ht="15.75" hidden="1">
      <c r="A205" s="6"/>
      <c r="B205" s="7"/>
      <c r="C205" s="8"/>
      <c r="D205" s="6"/>
      <c r="E205" s="22"/>
      <c r="F205" s="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</row>
    <row r="206" spans="1:57" ht="15.75" hidden="1">
      <c r="A206" s="6" t="s">
        <v>110</v>
      </c>
      <c r="B206" s="7"/>
      <c r="C206" s="8"/>
      <c r="D206" s="6"/>
      <c r="E206" s="22"/>
      <c r="F206" s="6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</row>
    <row r="207" spans="1:57" ht="15.75" hidden="1">
      <c r="A207" s="6" t="s">
        <v>56</v>
      </c>
      <c r="B207" s="7" t="s">
        <v>20</v>
      </c>
      <c r="C207" s="8">
        <v>6510.1</v>
      </c>
      <c r="D207" s="6"/>
      <c r="E207" s="11">
        <v>0</v>
      </c>
      <c r="F207" s="6"/>
      <c r="G207" s="11">
        <v>0</v>
      </c>
      <c r="H207" s="13"/>
      <c r="I207" s="11">
        <v>0</v>
      </c>
      <c r="J207" s="13"/>
      <c r="K207" s="11">
        <v>0</v>
      </c>
      <c r="L207" s="13"/>
      <c r="M207" s="11">
        <v>0</v>
      </c>
      <c r="N207" s="22"/>
      <c r="O207" s="11">
        <v>0</v>
      </c>
      <c r="P207" s="13"/>
      <c r="Q207" s="11">
        <v>0</v>
      </c>
      <c r="R207" s="22"/>
      <c r="S207" s="11">
        <v>0</v>
      </c>
      <c r="T207" s="22"/>
      <c r="U207" s="11">
        <v>0</v>
      </c>
      <c r="V207" s="22"/>
      <c r="W207" s="11">
        <v>0</v>
      </c>
      <c r="X207" s="22"/>
      <c r="Y207" s="11">
        <v>0</v>
      </c>
      <c r="Z207" s="22"/>
      <c r="AA207" s="11">
        <v>0</v>
      </c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</row>
    <row r="208" spans="1:57" ht="15.75" hidden="1">
      <c r="A208" s="6" t="s">
        <v>58</v>
      </c>
      <c r="B208" s="7" t="s">
        <v>20</v>
      </c>
      <c r="C208" s="8">
        <f>+C207+0.1</f>
        <v>6510.200000000001</v>
      </c>
      <c r="D208" s="6"/>
      <c r="E208" s="37">
        <v>0</v>
      </c>
      <c r="F208" s="6"/>
      <c r="G208" s="37">
        <v>0</v>
      </c>
      <c r="H208" s="13"/>
      <c r="I208" s="37">
        <v>0</v>
      </c>
      <c r="J208" s="13"/>
      <c r="K208" s="37">
        <v>0</v>
      </c>
      <c r="L208" s="13"/>
      <c r="M208" s="37">
        <v>0</v>
      </c>
      <c r="N208" s="22"/>
      <c r="O208" s="37">
        <v>0</v>
      </c>
      <c r="P208" s="13"/>
      <c r="Q208" s="37">
        <v>0</v>
      </c>
      <c r="R208" s="22"/>
      <c r="S208" s="37">
        <v>0</v>
      </c>
      <c r="T208" s="22"/>
      <c r="U208" s="37">
        <v>0</v>
      </c>
      <c r="V208" s="22"/>
      <c r="W208" s="37">
        <v>0</v>
      </c>
      <c r="X208" s="22"/>
      <c r="Y208" s="37">
        <v>0</v>
      </c>
      <c r="Z208" s="22"/>
      <c r="AA208" s="37">
        <v>0</v>
      </c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</row>
    <row r="209" spans="1:57" ht="15.75" hidden="1">
      <c r="A209" s="6" t="s">
        <v>59</v>
      </c>
      <c r="B209" s="7" t="s">
        <v>20</v>
      </c>
      <c r="C209" s="8">
        <f>+C207+0.3</f>
        <v>6510.400000000001</v>
      </c>
      <c r="D209" s="6"/>
      <c r="E209" s="37"/>
      <c r="F209" s="6"/>
      <c r="G209" s="37"/>
      <c r="H209" s="13"/>
      <c r="I209" s="37"/>
      <c r="J209" s="13"/>
      <c r="K209" s="37"/>
      <c r="L209" s="13"/>
      <c r="M209" s="37"/>
      <c r="N209" s="22"/>
      <c r="O209" s="37"/>
      <c r="P209" s="13"/>
      <c r="Q209" s="37"/>
      <c r="R209" s="22"/>
      <c r="S209" s="37"/>
      <c r="T209" s="22"/>
      <c r="U209" s="37"/>
      <c r="V209" s="22"/>
      <c r="W209" s="37"/>
      <c r="X209" s="22"/>
      <c r="Y209" s="37"/>
      <c r="Z209" s="22"/>
      <c r="AA209" s="37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</row>
    <row r="210" spans="1:57" ht="16.5" hidden="1" thickBot="1">
      <c r="A210" s="6" t="s">
        <v>60</v>
      </c>
      <c r="B210" s="7"/>
      <c r="C210" s="8"/>
      <c r="D210" s="6"/>
      <c r="E210" s="12">
        <f>SUM(E207:E209)</f>
        <v>0</v>
      </c>
      <c r="F210" s="6"/>
      <c r="G210" s="12">
        <f>SUM(G207:G209)</f>
        <v>0</v>
      </c>
      <c r="H210" s="13"/>
      <c r="I210" s="12">
        <f>SUM(I207:I209)</f>
        <v>0</v>
      </c>
      <c r="J210" s="13"/>
      <c r="K210" s="12">
        <f>SUM(K207:K209)</f>
        <v>0</v>
      </c>
      <c r="L210" s="13"/>
      <c r="M210" s="12">
        <f>SUM(M207:M209)</f>
        <v>0</v>
      </c>
      <c r="N210" s="22"/>
      <c r="O210" s="12">
        <f>SUM(O207:O209)</f>
        <v>0</v>
      </c>
      <c r="P210" s="13"/>
      <c r="Q210" s="12">
        <f>SUM(Q207:Q209)</f>
        <v>0</v>
      </c>
      <c r="R210" s="22"/>
      <c r="S210" s="12">
        <f>SUM(S207:S209)</f>
        <v>0</v>
      </c>
      <c r="T210" s="22"/>
      <c r="U210" s="12">
        <f>SUM(U207:U209)</f>
        <v>0</v>
      </c>
      <c r="V210" s="22"/>
      <c r="W210" s="12">
        <f>SUM(W207:W209)</f>
        <v>0</v>
      </c>
      <c r="X210" s="22"/>
      <c r="Y210" s="12">
        <f>SUM(Y207:Y209)</f>
        <v>0</v>
      </c>
      <c r="Z210" s="22"/>
      <c r="AA210" s="12">
        <f>SUM(AA207:AA209)</f>
        <v>0</v>
      </c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</row>
    <row r="211" spans="1:57" ht="15.75">
      <c r="A211" s="6"/>
      <c r="B211" s="7"/>
      <c r="C211" s="8"/>
      <c r="D211" s="6"/>
      <c r="E211" s="22"/>
      <c r="F211" s="6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</row>
    <row r="212" spans="1:57" ht="15.75">
      <c r="A212" s="6" t="s">
        <v>322</v>
      </c>
      <c r="B212" s="7"/>
      <c r="C212" s="8"/>
      <c r="D212" s="6"/>
      <c r="E212" s="22"/>
      <c r="F212" s="6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</row>
    <row r="213" spans="1:57" ht="15.75">
      <c r="A213" s="14" t="s">
        <v>56</v>
      </c>
      <c r="B213" s="15" t="s">
        <v>20</v>
      </c>
      <c r="C213" s="16">
        <v>6772.1</v>
      </c>
      <c r="E213" s="18">
        <v>0</v>
      </c>
      <c r="G213" s="18">
        <v>0</v>
      </c>
      <c r="H213" s="20"/>
      <c r="I213" s="18">
        <v>0</v>
      </c>
      <c r="J213" s="20"/>
      <c r="K213" s="18">
        <v>0</v>
      </c>
      <c r="L213" s="20"/>
      <c r="M213" s="18">
        <v>0</v>
      </c>
      <c r="N213" s="19"/>
      <c r="O213" s="18">
        <v>0</v>
      </c>
      <c r="P213" s="20"/>
      <c r="Q213" s="18">
        <v>0</v>
      </c>
      <c r="R213" s="19"/>
      <c r="S213" s="39">
        <v>0</v>
      </c>
      <c r="T213" s="19"/>
      <c r="U213" s="39">
        <v>0</v>
      </c>
      <c r="V213" s="19"/>
      <c r="W213" s="39">
        <v>11000</v>
      </c>
      <c r="X213" s="19"/>
      <c r="Y213" s="39">
        <v>11000</v>
      </c>
      <c r="Z213" s="19"/>
      <c r="AA213" s="3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</row>
    <row r="214" spans="1:57" ht="15.75">
      <c r="A214" s="14" t="s">
        <v>58</v>
      </c>
      <c r="B214" s="15" t="s">
        <v>20</v>
      </c>
      <c r="C214" s="16">
        <f>+C213+0.1</f>
        <v>6772.200000000001</v>
      </c>
      <c r="E214" s="23">
        <v>0</v>
      </c>
      <c r="G214" s="23">
        <v>0</v>
      </c>
      <c r="H214" s="20"/>
      <c r="I214" s="23">
        <v>0</v>
      </c>
      <c r="J214" s="20"/>
      <c r="K214" s="23">
        <v>0</v>
      </c>
      <c r="L214" s="20"/>
      <c r="M214" s="23">
        <v>0</v>
      </c>
      <c r="N214" s="19"/>
      <c r="O214" s="23">
        <v>0</v>
      </c>
      <c r="P214" s="20"/>
      <c r="Q214" s="23">
        <v>0</v>
      </c>
      <c r="R214" s="19"/>
      <c r="S214" s="41">
        <v>0</v>
      </c>
      <c r="T214" s="19"/>
      <c r="U214" s="41">
        <v>0</v>
      </c>
      <c r="V214" s="19"/>
      <c r="W214" s="41">
        <v>40000</v>
      </c>
      <c r="X214" s="19"/>
      <c r="Y214" s="41">
        <v>40000</v>
      </c>
      <c r="Z214" s="19"/>
      <c r="AA214" s="41">
        <v>40000</v>
      </c>
      <c r="AB214" s="126" t="s">
        <v>324</v>
      </c>
      <c r="AC214" s="126"/>
      <c r="AD214" s="126"/>
      <c r="AE214" s="126"/>
      <c r="AF214" s="126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</row>
    <row r="215" spans="1:57" ht="15.75">
      <c r="A215" s="14" t="s">
        <v>59</v>
      </c>
      <c r="B215" s="15" t="s">
        <v>20</v>
      </c>
      <c r="C215" s="16">
        <f>+C213+0.3</f>
        <v>6772.400000000001</v>
      </c>
      <c r="E215" s="23">
        <v>0</v>
      </c>
      <c r="G215" s="23">
        <v>0</v>
      </c>
      <c r="H215" s="20"/>
      <c r="I215" s="23">
        <v>0</v>
      </c>
      <c r="J215" s="20"/>
      <c r="K215" s="23">
        <v>0</v>
      </c>
      <c r="L215" s="20"/>
      <c r="M215" s="23">
        <v>500</v>
      </c>
      <c r="N215" s="19"/>
      <c r="O215" s="23">
        <v>500</v>
      </c>
      <c r="P215" s="20"/>
      <c r="Q215" s="23">
        <v>0</v>
      </c>
      <c r="R215" s="19"/>
      <c r="S215" s="41">
        <v>500</v>
      </c>
      <c r="T215" s="19"/>
      <c r="U215" s="41">
        <v>500</v>
      </c>
      <c r="V215" s="19"/>
      <c r="W215" s="41">
        <v>500</v>
      </c>
      <c r="X215" s="19"/>
      <c r="Y215" s="41">
        <v>500</v>
      </c>
      <c r="Z215" s="19"/>
      <c r="AA215" s="41">
        <v>11500</v>
      </c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</row>
    <row r="216" spans="1:57" ht="16.5" thickBot="1">
      <c r="A216" s="6" t="s">
        <v>60</v>
      </c>
      <c r="B216" s="7"/>
      <c r="C216" s="8"/>
      <c r="D216" s="6"/>
      <c r="E216" s="12">
        <f>SUM(E213:E215)</f>
        <v>0</v>
      </c>
      <c r="F216" s="6"/>
      <c r="G216" s="12">
        <f>SUM(G213:G215)</f>
        <v>0</v>
      </c>
      <c r="H216" s="13"/>
      <c r="I216" s="12">
        <f>SUM(I213:I215)</f>
        <v>0</v>
      </c>
      <c r="J216" s="13"/>
      <c r="K216" s="12">
        <f>SUM(K213:K215)</f>
        <v>0</v>
      </c>
      <c r="L216" s="13"/>
      <c r="M216" s="12">
        <f>SUM(M213:M215)</f>
        <v>500</v>
      </c>
      <c r="N216" s="22"/>
      <c r="O216" s="12">
        <f>SUM(O213:O215)</f>
        <v>500</v>
      </c>
      <c r="P216" s="13"/>
      <c r="Q216" s="12">
        <f>SUM(Q213:Q215)</f>
        <v>0</v>
      </c>
      <c r="R216" s="22"/>
      <c r="S216" s="12">
        <f>SUM(S213:S215)</f>
        <v>500</v>
      </c>
      <c r="T216" s="22"/>
      <c r="U216" s="12">
        <f>SUM(U213:U215)</f>
        <v>500</v>
      </c>
      <c r="V216" s="22"/>
      <c r="W216" s="12">
        <f>SUM(W213:W215)</f>
        <v>51500</v>
      </c>
      <c r="X216" s="22"/>
      <c r="Y216" s="12">
        <f>SUM(Y213:Y215)</f>
        <v>51500</v>
      </c>
      <c r="Z216" s="22"/>
      <c r="AA216" s="12">
        <f>SUM(AA213:AA215)</f>
        <v>51500</v>
      </c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</row>
    <row r="217" spans="1:57" ht="16.5" thickTop="1">
      <c r="A217" s="6"/>
      <c r="B217" s="7"/>
      <c r="C217" s="8"/>
      <c r="D217" s="6"/>
      <c r="E217" s="22"/>
      <c r="F217" s="6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</row>
    <row r="218" spans="1:57" ht="15.75">
      <c r="A218" s="6" t="s">
        <v>111</v>
      </c>
      <c r="B218" s="7"/>
      <c r="C218" s="8"/>
      <c r="D218" s="6"/>
      <c r="E218" s="22"/>
      <c r="F218" s="6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</row>
    <row r="219" spans="1:57" ht="15.75">
      <c r="A219" s="6" t="s">
        <v>112</v>
      </c>
      <c r="B219" s="7"/>
      <c r="C219" s="8"/>
      <c r="D219" s="6"/>
      <c r="E219" s="22"/>
      <c r="F219" s="6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</row>
    <row r="220" spans="1:57" ht="16.5" thickBot="1">
      <c r="A220" s="6" t="s">
        <v>113</v>
      </c>
      <c r="B220" s="7"/>
      <c r="C220" s="8"/>
      <c r="D220" s="6"/>
      <c r="E220" s="27">
        <f>+E216+E210+E204+E198+E192</f>
        <v>0</v>
      </c>
      <c r="F220" s="6"/>
      <c r="G220" s="27">
        <f>+G216+G210+G204+G198+G192</f>
        <v>0</v>
      </c>
      <c r="H220" s="13"/>
      <c r="I220" s="27">
        <f>+I216+I210+I204+I198+I192</f>
        <v>0</v>
      </c>
      <c r="J220" s="13"/>
      <c r="K220" s="27">
        <f>+K216+K210+K204+K198+K192</f>
        <v>0</v>
      </c>
      <c r="L220" s="13"/>
      <c r="M220" s="27">
        <f>+M216+M210+M204+M198+M192</f>
        <v>500</v>
      </c>
      <c r="N220" s="22"/>
      <c r="O220" s="27">
        <f>+O216+O210+O204+O198+O192</f>
        <v>500</v>
      </c>
      <c r="P220" s="13"/>
      <c r="Q220" s="27">
        <f>+Q216+Q210+Q204+Q198+Q192</f>
        <v>0</v>
      </c>
      <c r="R220" s="22"/>
      <c r="S220" s="27">
        <f>+S216+S210+S204+S198+S192</f>
        <v>500</v>
      </c>
      <c r="T220" s="22"/>
      <c r="U220" s="27">
        <f>+U216+U210+U204+U198+U192</f>
        <v>500</v>
      </c>
      <c r="V220" s="22"/>
      <c r="W220" s="27">
        <f>+W216+W210+W204+W198+W192</f>
        <v>51500</v>
      </c>
      <c r="X220" s="22"/>
      <c r="Y220" s="27">
        <f>+Y216+Y210+Y204+Y198+Y192</f>
        <v>51500</v>
      </c>
      <c r="Z220" s="22"/>
      <c r="AA220" s="27">
        <f>+AA216+AA210+AA204+AA198+AA192</f>
        <v>51500</v>
      </c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</row>
    <row r="221" spans="1:57" ht="3" customHeight="1" thickBot="1">
      <c r="A221" s="6"/>
      <c r="B221" s="7"/>
      <c r="C221" s="8"/>
      <c r="D221" s="6"/>
      <c r="E221" s="29"/>
      <c r="F221" s="6"/>
      <c r="G221" s="29"/>
      <c r="H221" s="13"/>
      <c r="I221" s="29"/>
      <c r="J221" s="13"/>
      <c r="K221" s="29"/>
      <c r="L221" s="13"/>
      <c r="M221" s="29"/>
      <c r="N221" s="22"/>
      <c r="O221" s="29"/>
      <c r="P221" s="13"/>
      <c r="Q221" s="29"/>
      <c r="R221" s="22"/>
      <c r="S221" s="29"/>
      <c r="T221" s="22"/>
      <c r="U221" s="29"/>
      <c r="V221" s="22"/>
      <c r="W221" s="29"/>
      <c r="X221" s="22"/>
      <c r="Y221" s="29"/>
      <c r="Z221" s="22"/>
      <c r="AA221" s="2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</row>
    <row r="222" spans="1:57" ht="15.75">
      <c r="A222" s="6"/>
      <c r="B222" s="7"/>
      <c r="C222" s="8"/>
      <c r="D222" s="6"/>
      <c r="E222" s="22"/>
      <c r="F222" s="6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</row>
    <row r="223" spans="1:57" ht="15.75">
      <c r="A223" s="6"/>
      <c r="B223" s="7"/>
      <c r="C223" s="8"/>
      <c r="D223" s="6"/>
      <c r="E223" s="22"/>
      <c r="F223" s="6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</row>
    <row r="224" spans="1:57" ht="15.75">
      <c r="A224" s="6"/>
      <c r="B224" s="7"/>
      <c r="C224" s="8"/>
      <c r="D224" s="6"/>
      <c r="E224" s="22"/>
      <c r="F224" s="6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</row>
    <row r="225" spans="1:57" ht="15.75">
      <c r="A225" s="6"/>
      <c r="B225" s="7"/>
      <c r="C225" s="8"/>
      <c r="D225" s="6"/>
      <c r="E225" s="22"/>
      <c r="F225" s="6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</row>
    <row r="226" spans="1:57" ht="15.75">
      <c r="A226" s="6" t="s">
        <v>114</v>
      </c>
      <c r="B226" s="7"/>
      <c r="C226" s="8"/>
      <c r="D226" s="6"/>
      <c r="E226" s="22"/>
      <c r="F226" s="6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</row>
    <row r="227" spans="1:57" ht="15.75">
      <c r="A227" s="6"/>
      <c r="B227" s="7"/>
      <c r="C227" s="8"/>
      <c r="D227" s="6"/>
      <c r="E227" s="22"/>
      <c r="F227" s="6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</row>
    <row r="228" spans="1:57" ht="15.75">
      <c r="A228" s="6" t="s">
        <v>115</v>
      </c>
      <c r="B228" s="7"/>
      <c r="C228" s="8"/>
      <c r="D228" s="6"/>
      <c r="E228" s="22"/>
      <c r="F228" s="6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</row>
    <row r="229" spans="1:57" ht="15.75">
      <c r="A229" s="14" t="s">
        <v>56</v>
      </c>
      <c r="B229" s="15" t="s">
        <v>20</v>
      </c>
      <c r="C229" s="16">
        <v>7020.1</v>
      </c>
      <c r="E229" s="18">
        <v>0</v>
      </c>
      <c r="G229" s="18">
        <v>10018</v>
      </c>
      <c r="H229" s="20"/>
      <c r="I229" s="18">
        <v>17943.6</v>
      </c>
      <c r="J229" s="20"/>
      <c r="K229" s="18">
        <v>28846</v>
      </c>
      <c r="L229" s="20"/>
      <c r="M229" s="18">
        <v>26439</v>
      </c>
      <c r="N229" s="19"/>
      <c r="O229" s="18">
        <v>34250.74</v>
      </c>
      <c r="P229" s="20"/>
      <c r="Q229" s="18">
        <v>26.39</v>
      </c>
      <c r="R229" s="19"/>
      <c r="S229" s="39">
        <v>36000</v>
      </c>
      <c r="T229" s="19"/>
      <c r="U229" s="39">
        <v>36000</v>
      </c>
      <c r="V229" s="19"/>
      <c r="W229" s="39">
        <v>38000</v>
      </c>
      <c r="X229" s="19"/>
      <c r="Y229" s="39">
        <v>38000</v>
      </c>
      <c r="Z229" s="19"/>
      <c r="AA229" s="39">
        <v>39000</v>
      </c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</row>
    <row r="230" spans="1:57" ht="15.75">
      <c r="A230" s="14" t="s">
        <v>58</v>
      </c>
      <c r="B230" s="15" t="s">
        <v>20</v>
      </c>
      <c r="C230" s="16">
        <f>+C229+0.1</f>
        <v>7020.200000000001</v>
      </c>
      <c r="E230" s="23">
        <v>0</v>
      </c>
      <c r="G230" s="23">
        <v>0</v>
      </c>
      <c r="H230" s="20"/>
      <c r="I230" s="23">
        <v>0</v>
      </c>
      <c r="J230" s="20"/>
      <c r="K230" s="23">
        <v>0</v>
      </c>
      <c r="L230" s="20"/>
      <c r="M230" s="23">
        <v>0</v>
      </c>
      <c r="N230" s="19"/>
      <c r="O230" s="23">
        <v>0</v>
      </c>
      <c r="P230" s="20"/>
      <c r="Q230" s="23">
        <v>0</v>
      </c>
      <c r="R230" s="19"/>
      <c r="S230" s="41">
        <v>0</v>
      </c>
      <c r="T230" s="19"/>
      <c r="U230" s="41">
        <v>0</v>
      </c>
      <c r="V230" s="19"/>
      <c r="W230" s="41">
        <v>0</v>
      </c>
      <c r="X230" s="19"/>
      <c r="Y230" s="41">
        <v>0</v>
      </c>
      <c r="Z230" s="19"/>
      <c r="AA230" s="41">
        <v>0</v>
      </c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</row>
    <row r="231" spans="1:57" ht="15.75">
      <c r="A231" s="14" t="s">
        <v>59</v>
      </c>
      <c r="B231" s="15" t="s">
        <v>20</v>
      </c>
      <c r="C231" s="16">
        <f>+C229+0.3</f>
        <v>7020.400000000001</v>
      </c>
      <c r="E231" s="23">
        <v>0</v>
      </c>
      <c r="G231" s="23">
        <v>3537</v>
      </c>
      <c r="H231" s="20"/>
      <c r="I231" s="23">
        <v>1857.14</v>
      </c>
      <c r="J231" s="20"/>
      <c r="K231" s="23">
        <v>5044</v>
      </c>
      <c r="L231" s="20"/>
      <c r="M231" s="23">
        <v>5447</v>
      </c>
      <c r="N231" s="19"/>
      <c r="O231" s="23">
        <v>10241.29</v>
      </c>
      <c r="P231" s="20"/>
      <c r="Q231" s="23">
        <v>0</v>
      </c>
      <c r="R231" s="19"/>
      <c r="S231" s="41">
        <v>10250</v>
      </c>
      <c r="T231" s="19"/>
      <c r="U231" s="41">
        <v>10250</v>
      </c>
      <c r="V231" s="19"/>
      <c r="W231" s="41">
        <v>11000</v>
      </c>
      <c r="X231" s="19"/>
      <c r="Y231" s="41">
        <v>11000</v>
      </c>
      <c r="Z231" s="19"/>
      <c r="AA231" s="41">
        <v>11000</v>
      </c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</row>
    <row r="232" spans="1:57" ht="16.5" thickBot="1">
      <c r="A232" s="6" t="s">
        <v>60</v>
      </c>
      <c r="B232" s="7"/>
      <c r="C232" s="8"/>
      <c r="D232" s="6"/>
      <c r="E232" s="12">
        <f>SUM(E229:E231)</f>
        <v>0</v>
      </c>
      <c r="F232" s="6"/>
      <c r="G232" s="12">
        <f>SUM(G229:G231)</f>
        <v>13555</v>
      </c>
      <c r="H232" s="13"/>
      <c r="I232" s="12">
        <f>SUM(I229:I231)</f>
        <v>19800.739999999998</v>
      </c>
      <c r="J232" s="13"/>
      <c r="K232" s="12">
        <f>SUM(K229:K231)</f>
        <v>33890</v>
      </c>
      <c r="L232" s="13"/>
      <c r="M232" s="12">
        <f>SUM(M229:M231)</f>
        <v>31886</v>
      </c>
      <c r="N232" s="22"/>
      <c r="O232" s="12">
        <f>SUM(O229:O231)</f>
        <v>44492.03</v>
      </c>
      <c r="P232" s="13"/>
      <c r="Q232" s="12">
        <f>SUM(Q229:Q231)</f>
        <v>26.39</v>
      </c>
      <c r="R232" s="22"/>
      <c r="S232" s="12">
        <f>SUM(S229:S231)</f>
        <v>46250</v>
      </c>
      <c r="T232" s="22"/>
      <c r="U232" s="12">
        <f>SUM(U229:U231)</f>
        <v>46250</v>
      </c>
      <c r="V232" s="22"/>
      <c r="W232" s="12">
        <f>SUM(W229:W231)</f>
        <v>49000</v>
      </c>
      <c r="X232" s="22"/>
      <c r="Y232" s="12">
        <f>SUM(Y229:Y231)</f>
        <v>49000</v>
      </c>
      <c r="Z232" s="22"/>
      <c r="AA232" s="12">
        <f>SUM(AA229:AA231)</f>
        <v>50000</v>
      </c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</row>
    <row r="233" spans="1:57" ht="16.5" thickTop="1">
      <c r="A233" s="6"/>
      <c r="B233" s="7"/>
      <c r="C233" s="8"/>
      <c r="D233" s="6"/>
      <c r="E233" s="22"/>
      <c r="F233" s="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</row>
    <row r="234" spans="1:57" ht="15.75">
      <c r="A234" s="6" t="s">
        <v>116</v>
      </c>
      <c r="B234" s="7"/>
      <c r="C234" s="8"/>
      <c r="D234" s="6"/>
      <c r="E234" s="22"/>
      <c r="F234" s="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</row>
    <row r="235" spans="1:57" ht="15.75">
      <c r="A235" s="14" t="s">
        <v>56</v>
      </c>
      <c r="B235" s="15" t="s">
        <v>20</v>
      </c>
      <c r="C235" s="16">
        <v>7110.1</v>
      </c>
      <c r="E235" s="39">
        <v>0</v>
      </c>
      <c r="G235" s="39">
        <v>0</v>
      </c>
      <c r="H235" s="40"/>
      <c r="I235" s="39">
        <v>0</v>
      </c>
      <c r="J235" s="40"/>
      <c r="K235" s="39">
        <v>0</v>
      </c>
      <c r="L235" s="40"/>
      <c r="M235" s="39">
        <v>0</v>
      </c>
      <c r="N235" s="19"/>
      <c r="O235" s="39">
        <v>0</v>
      </c>
      <c r="P235" s="40"/>
      <c r="Q235" s="39">
        <v>0</v>
      </c>
      <c r="R235" s="19"/>
      <c r="S235" s="39">
        <v>0</v>
      </c>
      <c r="T235" s="19"/>
      <c r="U235" s="39">
        <v>0</v>
      </c>
      <c r="V235" s="19"/>
      <c r="W235" s="39">
        <v>0</v>
      </c>
      <c r="X235" s="19"/>
      <c r="Y235" s="39">
        <v>0</v>
      </c>
      <c r="Z235" s="19"/>
      <c r="AA235" s="39">
        <v>0</v>
      </c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</row>
    <row r="236" spans="1:57" ht="15.75">
      <c r="A236" s="14" t="s">
        <v>58</v>
      </c>
      <c r="B236" s="15" t="s">
        <v>20</v>
      </c>
      <c r="C236" s="16">
        <f>+C235+0.1</f>
        <v>7110.200000000001</v>
      </c>
      <c r="E236" s="41">
        <v>0</v>
      </c>
      <c r="G236" s="41">
        <v>0</v>
      </c>
      <c r="H236" s="40"/>
      <c r="I236" s="41">
        <v>0</v>
      </c>
      <c r="J236" s="40"/>
      <c r="K236" s="41">
        <v>0</v>
      </c>
      <c r="L236" s="40"/>
      <c r="M236" s="41">
        <v>0</v>
      </c>
      <c r="N236" s="19"/>
      <c r="O236" s="41">
        <v>0</v>
      </c>
      <c r="P236" s="40"/>
      <c r="Q236" s="41">
        <v>0</v>
      </c>
      <c r="R236" s="19"/>
      <c r="S236" s="41">
        <v>0</v>
      </c>
      <c r="T236" s="19"/>
      <c r="U236" s="41">
        <v>0</v>
      </c>
      <c r="V236" s="19"/>
      <c r="W236" s="41">
        <v>0</v>
      </c>
      <c r="X236" s="19"/>
      <c r="Y236" s="41">
        <v>0</v>
      </c>
      <c r="Z236" s="19"/>
      <c r="AA236" s="41">
        <v>0</v>
      </c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</row>
    <row r="237" spans="1:57" ht="15.75">
      <c r="A237" s="14" t="s">
        <v>59</v>
      </c>
      <c r="B237" s="15" t="s">
        <v>20</v>
      </c>
      <c r="C237" s="16">
        <v>7110.4</v>
      </c>
      <c r="E237" s="41">
        <v>1985</v>
      </c>
      <c r="G237" s="41">
        <v>11415</v>
      </c>
      <c r="H237" s="40"/>
      <c r="I237" s="41">
        <v>965.84</v>
      </c>
      <c r="J237" s="40"/>
      <c r="K237" s="41">
        <v>2393</v>
      </c>
      <c r="L237" s="40"/>
      <c r="M237" s="41">
        <v>1055</v>
      </c>
      <c r="N237" s="19"/>
      <c r="O237" s="41">
        <v>620.75</v>
      </c>
      <c r="P237" s="40"/>
      <c r="Q237" s="41">
        <v>776.65</v>
      </c>
      <c r="R237" s="19"/>
      <c r="S237" s="41">
        <v>1000</v>
      </c>
      <c r="T237" s="19"/>
      <c r="U237" s="41">
        <v>1000</v>
      </c>
      <c r="V237" s="19"/>
      <c r="W237" s="41">
        <v>1000</v>
      </c>
      <c r="X237" s="19"/>
      <c r="Y237" s="41">
        <v>1000</v>
      </c>
      <c r="Z237" s="19"/>
      <c r="AA237" s="41">
        <v>1000</v>
      </c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</row>
    <row r="238" spans="1:57" ht="16.5" thickBot="1">
      <c r="A238" s="6" t="s">
        <v>60</v>
      </c>
      <c r="B238" s="42"/>
      <c r="C238" s="42"/>
      <c r="D238" s="6"/>
      <c r="E238" s="12">
        <f>SUM(E235:E237)</f>
        <v>1985</v>
      </c>
      <c r="F238" s="6"/>
      <c r="G238" s="12">
        <f>SUM(G235:G237)</f>
        <v>11415</v>
      </c>
      <c r="H238" s="13"/>
      <c r="I238" s="12">
        <f>SUM(I235:I237)</f>
        <v>965.84</v>
      </c>
      <c r="J238" s="13"/>
      <c r="K238" s="12">
        <f>SUM(K235:K237)</f>
        <v>2393</v>
      </c>
      <c r="L238" s="13"/>
      <c r="M238" s="12">
        <f>SUM(M235:M237)</f>
        <v>1055</v>
      </c>
      <c r="N238" s="22"/>
      <c r="O238" s="12">
        <f>SUM(O235:O237)</f>
        <v>620.75</v>
      </c>
      <c r="P238" s="13"/>
      <c r="Q238" s="12">
        <f>SUM(Q235:Q237)</f>
        <v>776.65</v>
      </c>
      <c r="R238" s="22"/>
      <c r="S238" s="12">
        <f>SUM(S235:S237)</f>
        <v>1000</v>
      </c>
      <c r="T238" s="22"/>
      <c r="U238" s="12">
        <f>SUM(U235:U237)</f>
        <v>1000</v>
      </c>
      <c r="V238" s="22"/>
      <c r="W238" s="12">
        <f>SUM(W235:W237)</f>
        <v>1000</v>
      </c>
      <c r="X238" s="22"/>
      <c r="Y238" s="12">
        <f>SUM(Y235:Y237)</f>
        <v>1000</v>
      </c>
      <c r="Z238" s="22"/>
      <c r="AA238" s="12">
        <f>SUM(AA235:AA237)</f>
        <v>1000</v>
      </c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</row>
    <row r="239" spans="1:57" ht="16.5" thickTop="1">
      <c r="A239" s="6"/>
      <c r="B239" s="7"/>
      <c r="C239" s="8"/>
      <c r="D239" s="6"/>
      <c r="E239" s="22"/>
      <c r="F239" s="6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</row>
    <row r="240" spans="1:57" ht="15.75">
      <c r="A240" s="6" t="s">
        <v>117</v>
      </c>
      <c r="B240" s="7"/>
      <c r="C240" s="8"/>
      <c r="D240" s="6"/>
      <c r="E240" s="22"/>
      <c r="F240" s="6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</row>
    <row r="241" spans="1:57" ht="15.75">
      <c r="A241" s="14" t="s">
        <v>56</v>
      </c>
      <c r="B241" s="15" t="s">
        <v>20</v>
      </c>
      <c r="C241" s="16">
        <v>7140.1</v>
      </c>
      <c r="E241" s="18">
        <v>0</v>
      </c>
      <c r="G241" s="18">
        <v>0</v>
      </c>
      <c r="H241" s="20"/>
      <c r="I241" s="18">
        <v>0</v>
      </c>
      <c r="J241" s="20"/>
      <c r="K241" s="18">
        <v>0</v>
      </c>
      <c r="L241" s="20"/>
      <c r="M241" s="18">
        <v>0</v>
      </c>
      <c r="N241" s="19"/>
      <c r="O241" s="18">
        <v>0</v>
      </c>
      <c r="P241" s="20"/>
      <c r="Q241" s="18">
        <v>0</v>
      </c>
      <c r="R241" s="19"/>
      <c r="S241" s="39">
        <v>0</v>
      </c>
      <c r="T241" s="19"/>
      <c r="U241" s="39">
        <v>0</v>
      </c>
      <c r="V241" s="19"/>
      <c r="W241" s="39">
        <v>0</v>
      </c>
      <c r="X241" s="19"/>
      <c r="Y241" s="39">
        <v>0</v>
      </c>
      <c r="Z241" s="19"/>
      <c r="AA241" s="39">
        <v>0</v>
      </c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</row>
    <row r="242" spans="1:57" ht="15.75">
      <c r="A242" s="14" t="s">
        <v>58</v>
      </c>
      <c r="B242" s="15" t="s">
        <v>20</v>
      </c>
      <c r="C242" s="16">
        <f>+C241+0.1</f>
        <v>7140.200000000001</v>
      </c>
      <c r="E242" s="23">
        <v>0</v>
      </c>
      <c r="G242" s="23">
        <v>0</v>
      </c>
      <c r="H242" s="20"/>
      <c r="I242" s="23">
        <v>0</v>
      </c>
      <c r="J242" s="20"/>
      <c r="K242" s="23">
        <v>0</v>
      </c>
      <c r="L242" s="20"/>
      <c r="M242" s="23">
        <v>0</v>
      </c>
      <c r="N242" s="19"/>
      <c r="O242" s="23">
        <v>0</v>
      </c>
      <c r="P242" s="20"/>
      <c r="Q242" s="23">
        <v>0</v>
      </c>
      <c r="R242" s="19"/>
      <c r="S242" s="41">
        <v>0</v>
      </c>
      <c r="T242" s="19"/>
      <c r="U242" s="41">
        <v>0</v>
      </c>
      <c r="V242" s="19"/>
      <c r="W242" s="41">
        <v>0</v>
      </c>
      <c r="X242" s="19"/>
      <c r="Y242" s="41">
        <v>0</v>
      </c>
      <c r="Z242" s="19">
        <v>5</v>
      </c>
      <c r="AA242" s="41">
        <v>0</v>
      </c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</row>
    <row r="243" spans="1:57" ht="15.75">
      <c r="A243" s="14" t="s">
        <v>59</v>
      </c>
      <c r="B243" s="15" t="s">
        <v>20</v>
      </c>
      <c r="C243" s="16">
        <f>+C241+0.3</f>
        <v>7140.400000000001</v>
      </c>
      <c r="E243" s="23">
        <v>0</v>
      </c>
      <c r="G243" s="23">
        <v>0</v>
      </c>
      <c r="H243" s="20"/>
      <c r="I243" s="23">
        <v>0</v>
      </c>
      <c r="J243" s="20"/>
      <c r="K243" s="23">
        <v>0</v>
      </c>
      <c r="L243" s="20"/>
      <c r="M243" s="23">
        <v>0</v>
      </c>
      <c r="N243" s="19"/>
      <c r="O243" s="23">
        <v>0</v>
      </c>
      <c r="P243" s="20"/>
      <c r="Q243" s="23">
        <v>0</v>
      </c>
      <c r="R243" s="19"/>
      <c r="S243" s="41">
        <v>0</v>
      </c>
      <c r="T243" s="19"/>
      <c r="U243" s="41">
        <v>0</v>
      </c>
      <c r="V243" s="19"/>
      <c r="W243" s="41">
        <v>0</v>
      </c>
      <c r="X243" s="19"/>
      <c r="Y243" s="41">
        <v>0</v>
      </c>
      <c r="Z243" s="19"/>
      <c r="AA243" s="41">
        <v>0</v>
      </c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</row>
    <row r="244" spans="1:57" ht="16.5" thickBot="1">
      <c r="A244" s="6" t="s">
        <v>60</v>
      </c>
      <c r="B244" s="7"/>
      <c r="C244" s="8"/>
      <c r="D244" s="6"/>
      <c r="E244" s="12">
        <f>SUM(E241:E243)</f>
        <v>0</v>
      </c>
      <c r="F244" s="6"/>
      <c r="G244" s="12">
        <f>SUM(G241:G243)</f>
        <v>0</v>
      </c>
      <c r="H244" s="13"/>
      <c r="I244" s="12">
        <f>SUM(I241:I243)</f>
        <v>0</v>
      </c>
      <c r="J244" s="13"/>
      <c r="K244" s="12">
        <f>SUM(K241:K243)</f>
        <v>0</v>
      </c>
      <c r="L244" s="13"/>
      <c r="M244" s="12">
        <f>SUM(M241:M243)</f>
        <v>0</v>
      </c>
      <c r="N244" s="22"/>
      <c r="O244" s="12">
        <f>SUM(O241:O243)</f>
        <v>0</v>
      </c>
      <c r="P244" s="13"/>
      <c r="Q244" s="12">
        <f>SUM(Q241:Q243)</f>
        <v>0</v>
      </c>
      <c r="R244" s="22"/>
      <c r="S244" s="12">
        <f>SUM(S241:S243)</f>
        <v>0</v>
      </c>
      <c r="T244" s="22"/>
      <c r="U244" s="12">
        <f>SUM(U241:U243)</f>
        <v>0</v>
      </c>
      <c r="V244" s="22"/>
      <c r="W244" s="12">
        <f>SUM(W241:W243)</f>
        <v>0</v>
      </c>
      <c r="X244" s="22"/>
      <c r="Y244" s="12">
        <f>SUM(Y241:Y243)</f>
        <v>0</v>
      </c>
      <c r="Z244" s="22"/>
      <c r="AA244" s="12">
        <f>SUM(AA241:AA243)</f>
        <v>0</v>
      </c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</row>
    <row r="245" spans="1:57" ht="15.75" customHeight="1" thickTop="1">
      <c r="A245" s="6"/>
      <c r="B245" s="7"/>
      <c r="C245" s="8"/>
      <c r="D245" s="6"/>
      <c r="E245" s="22"/>
      <c r="F245" s="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</row>
    <row r="246" spans="1:57" ht="15.75">
      <c r="A246" s="6" t="s">
        <v>118</v>
      </c>
      <c r="B246" s="7"/>
      <c r="C246" s="8"/>
      <c r="D246" s="6"/>
      <c r="E246" s="22"/>
      <c r="F246" s="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</row>
    <row r="247" spans="1:57" ht="15.75">
      <c r="A247" s="14" t="s">
        <v>56</v>
      </c>
      <c r="B247" s="15" t="s">
        <v>20</v>
      </c>
      <c r="C247" s="16">
        <v>7310.1</v>
      </c>
      <c r="E247" s="39">
        <v>11493</v>
      </c>
      <c r="G247" s="39">
        <v>16238</v>
      </c>
      <c r="H247" s="40"/>
      <c r="I247" s="39">
        <v>16660.66</v>
      </c>
      <c r="J247" s="40"/>
      <c r="K247" s="39">
        <v>15966</v>
      </c>
      <c r="L247" s="40"/>
      <c r="M247" s="39">
        <v>16214</v>
      </c>
      <c r="N247" s="19"/>
      <c r="O247" s="39">
        <v>20034.72</v>
      </c>
      <c r="P247" s="40"/>
      <c r="Q247" s="39">
        <v>1500</v>
      </c>
      <c r="R247" s="19"/>
      <c r="S247" s="39">
        <v>21000</v>
      </c>
      <c r="T247" s="19"/>
      <c r="U247" s="39">
        <v>21000</v>
      </c>
      <c r="V247" s="19"/>
      <c r="W247" s="39">
        <v>22000</v>
      </c>
      <c r="X247" s="19"/>
      <c r="Y247" s="39">
        <v>22000</v>
      </c>
      <c r="Z247" s="19"/>
      <c r="AA247" s="39">
        <v>22750</v>
      </c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</row>
    <row r="248" spans="1:57" ht="15.75">
      <c r="A248" s="14" t="s">
        <v>58</v>
      </c>
      <c r="B248" s="15" t="s">
        <v>20</v>
      </c>
      <c r="C248" s="16">
        <f>+C247+0.1</f>
        <v>7310.200000000001</v>
      </c>
      <c r="E248" s="41">
        <v>0</v>
      </c>
      <c r="G248" s="41">
        <v>0</v>
      </c>
      <c r="H248" s="40"/>
      <c r="I248" s="41">
        <v>0</v>
      </c>
      <c r="J248" s="40"/>
      <c r="K248" s="41">
        <v>0</v>
      </c>
      <c r="L248" s="40"/>
      <c r="M248" s="41">
        <v>0</v>
      </c>
      <c r="N248" s="19"/>
      <c r="O248" s="41">
        <v>0</v>
      </c>
      <c r="P248" s="40"/>
      <c r="Q248" s="41">
        <v>968.32</v>
      </c>
      <c r="R248" s="19"/>
      <c r="S248" s="41">
        <v>2500</v>
      </c>
      <c r="T248" s="19"/>
      <c r="U248" s="41">
        <v>2500</v>
      </c>
      <c r="V248" s="19"/>
      <c r="W248" s="41">
        <v>2500</v>
      </c>
      <c r="X248" s="19"/>
      <c r="Y248" s="41">
        <v>2500</v>
      </c>
      <c r="Z248" s="19"/>
      <c r="AA248" s="41">
        <v>2500</v>
      </c>
      <c r="AB248" s="45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</row>
    <row r="249" spans="1:57" ht="15.75">
      <c r="A249" s="14" t="s">
        <v>59</v>
      </c>
      <c r="B249" s="15" t="s">
        <v>20</v>
      </c>
      <c r="C249" s="16">
        <f>+C247+0.3</f>
        <v>7310.400000000001</v>
      </c>
      <c r="E249" s="41">
        <v>12667</v>
      </c>
      <c r="G249" s="41">
        <v>14365</v>
      </c>
      <c r="H249" s="40"/>
      <c r="I249" s="41">
        <v>19729.62</v>
      </c>
      <c r="J249" s="40"/>
      <c r="K249" s="41">
        <v>12942</v>
      </c>
      <c r="L249" s="40"/>
      <c r="M249" s="41">
        <v>15931</v>
      </c>
      <c r="N249" s="19"/>
      <c r="O249" s="41">
        <v>16923.78</v>
      </c>
      <c r="P249" s="40"/>
      <c r="Q249" s="41">
        <v>8826.93</v>
      </c>
      <c r="R249" s="19"/>
      <c r="S249" s="41">
        <v>17000</v>
      </c>
      <c r="T249" s="19"/>
      <c r="U249" s="41">
        <v>17000</v>
      </c>
      <c r="V249" s="19"/>
      <c r="W249" s="41">
        <v>18000</v>
      </c>
      <c r="X249" s="19"/>
      <c r="Y249" s="41">
        <v>18000</v>
      </c>
      <c r="Z249" s="19"/>
      <c r="AA249" s="41">
        <v>18000</v>
      </c>
      <c r="AB249" s="45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</row>
    <row r="250" spans="1:57" ht="16.5" thickBot="1">
      <c r="A250" s="6" t="s">
        <v>60</v>
      </c>
      <c r="B250" s="7"/>
      <c r="C250" s="8"/>
      <c r="D250" s="6"/>
      <c r="E250" s="12">
        <f>SUM(E247:E249)</f>
        <v>24160</v>
      </c>
      <c r="F250" s="6"/>
      <c r="G250" s="12">
        <f>SUM(G247:G249)</f>
        <v>30603</v>
      </c>
      <c r="H250" s="13"/>
      <c r="I250" s="12">
        <f>SUM(I247:I249)</f>
        <v>36390.28</v>
      </c>
      <c r="J250" s="13"/>
      <c r="K250" s="12">
        <f>SUM(K247:K249)</f>
        <v>28908</v>
      </c>
      <c r="L250" s="13"/>
      <c r="M250" s="12">
        <f>SUM(M247:M249)</f>
        <v>32145</v>
      </c>
      <c r="N250" s="22"/>
      <c r="O250" s="12">
        <f>SUM(O247:O249)</f>
        <v>36958.5</v>
      </c>
      <c r="P250" s="13"/>
      <c r="Q250" s="12">
        <f>SUM(Q247:Q249)</f>
        <v>11295.25</v>
      </c>
      <c r="R250" s="22"/>
      <c r="S250" s="12">
        <f>SUM(S247:S249)</f>
        <v>40500</v>
      </c>
      <c r="T250" s="22"/>
      <c r="U250" s="12">
        <f>SUM(U247:U249)</f>
        <v>40500</v>
      </c>
      <c r="V250" s="22"/>
      <c r="W250" s="12">
        <f>SUM(W247:W249)</f>
        <v>42500</v>
      </c>
      <c r="X250" s="22"/>
      <c r="Y250" s="12">
        <f>SUM(Y247:Y249)</f>
        <v>42500</v>
      </c>
      <c r="Z250" s="22"/>
      <c r="AA250" s="12">
        <f>SUM(AA247:AA249)</f>
        <v>43250</v>
      </c>
      <c r="AB250" s="45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</row>
    <row r="251" spans="1:57" ht="15.75" customHeight="1" thickTop="1">
      <c r="A251" s="6"/>
      <c r="B251" s="7"/>
      <c r="C251" s="8"/>
      <c r="D251" s="6"/>
      <c r="E251" s="22"/>
      <c r="F251" s="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45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</row>
    <row r="252" spans="1:57" ht="15.75">
      <c r="A252" s="6" t="s">
        <v>119</v>
      </c>
      <c r="B252" s="7"/>
      <c r="C252" s="8"/>
      <c r="D252" s="6"/>
      <c r="E252" s="22"/>
      <c r="F252" s="6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45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</row>
    <row r="253" spans="1:57" ht="15.75">
      <c r="A253" s="14" t="s">
        <v>56</v>
      </c>
      <c r="B253" s="15" t="s">
        <v>20</v>
      </c>
      <c r="C253" s="16">
        <v>7410.1</v>
      </c>
      <c r="E253" s="18">
        <v>0</v>
      </c>
      <c r="G253" s="18">
        <v>0</v>
      </c>
      <c r="H253" s="20"/>
      <c r="I253" s="18">
        <v>0</v>
      </c>
      <c r="J253" s="20"/>
      <c r="K253" s="18">
        <v>0</v>
      </c>
      <c r="L253" s="20"/>
      <c r="M253" s="18">
        <v>0</v>
      </c>
      <c r="N253" s="19"/>
      <c r="O253" s="18">
        <v>0</v>
      </c>
      <c r="P253" s="20"/>
      <c r="Q253" s="18">
        <v>0</v>
      </c>
      <c r="R253" s="19"/>
      <c r="S253" s="39">
        <v>0</v>
      </c>
      <c r="T253" s="19"/>
      <c r="U253" s="39">
        <v>0</v>
      </c>
      <c r="V253" s="19"/>
      <c r="W253" s="39">
        <v>0</v>
      </c>
      <c r="X253" s="19"/>
      <c r="Y253" s="39">
        <v>0</v>
      </c>
      <c r="Z253" s="19"/>
      <c r="AA253" s="39">
        <v>0</v>
      </c>
      <c r="AB253" s="45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</row>
    <row r="254" spans="1:57" ht="15.75">
      <c r="A254" s="14" t="s">
        <v>58</v>
      </c>
      <c r="B254" s="15" t="s">
        <v>20</v>
      </c>
      <c r="C254" s="16">
        <f>+C253+0.1</f>
        <v>7410.200000000001</v>
      </c>
      <c r="E254" s="23">
        <v>0</v>
      </c>
      <c r="G254" s="23">
        <v>0</v>
      </c>
      <c r="H254" s="20"/>
      <c r="I254" s="23">
        <v>0</v>
      </c>
      <c r="J254" s="20"/>
      <c r="K254" s="23">
        <v>0</v>
      </c>
      <c r="L254" s="20"/>
      <c r="M254" s="23">
        <v>0</v>
      </c>
      <c r="N254" s="19"/>
      <c r="O254" s="23">
        <v>0</v>
      </c>
      <c r="P254" s="20"/>
      <c r="Q254" s="23">
        <v>0</v>
      </c>
      <c r="R254" s="19"/>
      <c r="S254" s="41">
        <v>0</v>
      </c>
      <c r="T254" s="19"/>
      <c r="U254" s="41">
        <v>0</v>
      </c>
      <c r="V254" s="19"/>
      <c r="W254" s="41">
        <v>0</v>
      </c>
      <c r="X254" s="19"/>
      <c r="Y254" s="41">
        <v>0</v>
      </c>
      <c r="Z254" s="19"/>
      <c r="AA254" s="41">
        <v>0</v>
      </c>
      <c r="AB254" s="45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</row>
    <row r="255" spans="1:57" ht="15.75">
      <c r="A255" s="14" t="s">
        <v>59</v>
      </c>
      <c r="B255" s="15" t="s">
        <v>20</v>
      </c>
      <c r="C255" s="16">
        <f>+C253+0.3</f>
        <v>7410.400000000001</v>
      </c>
      <c r="E255" s="23">
        <v>0</v>
      </c>
      <c r="G255" s="23">
        <v>5000</v>
      </c>
      <c r="H255" s="20"/>
      <c r="I255" s="23">
        <v>7500</v>
      </c>
      <c r="J255" s="20"/>
      <c r="K255" s="23">
        <v>7500</v>
      </c>
      <c r="L255" s="20"/>
      <c r="M255" s="23">
        <v>7500</v>
      </c>
      <c r="N255" s="19"/>
      <c r="O255" s="23">
        <v>17500</v>
      </c>
      <c r="P255" s="20"/>
      <c r="Q255" s="23">
        <v>17500</v>
      </c>
      <c r="R255" s="19"/>
      <c r="S255" s="41">
        <v>17500</v>
      </c>
      <c r="T255" s="19"/>
      <c r="U255" s="41">
        <v>17500</v>
      </c>
      <c r="V255" s="19"/>
      <c r="W255" s="41">
        <v>17500</v>
      </c>
      <c r="X255" s="19"/>
      <c r="Y255" s="41">
        <v>17500</v>
      </c>
      <c r="Z255" s="19"/>
      <c r="AA255" s="41">
        <v>0</v>
      </c>
      <c r="AB255" s="45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</row>
    <row r="256" spans="1:57" ht="16.5" thickBot="1">
      <c r="A256" s="6" t="s">
        <v>60</v>
      </c>
      <c r="B256" s="7"/>
      <c r="C256" s="8"/>
      <c r="D256" s="6"/>
      <c r="E256" s="12">
        <f>SUM(E253:E255)</f>
        <v>0</v>
      </c>
      <c r="F256" s="6"/>
      <c r="G256" s="12">
        <f>SUM(G253:G255)</f>
        <v>5000</v>
      </c>
      <c r="H256" s="13"/>
      <c r="I256" s="12">
        <f>SUM(I253:I255)</f>
        <v>7500</v>
      </c>
      <c r="J256" s="13"/>
      <c r="K256" s="12">
        <f>SUM(K253:K255)</f>
        <v>7500</v>
      </c>
      <c r="L256" s="13"/>
      <c r="M256" s="12">
        <f>SUM(M253:M255)</f>
        <v>7500</v>
      </c>
      <c r="N256" s="22"/>
      <c r="O256" s="12">
        <f>SUM(O253:O255)</f>
        <v>17500</v>
      </c>
      <c r="P256" s="13"/>
      <c r="Q256" s="12">
        <f>SUM(Q253:Q255)</f>
        <v>17500</v>
      </c>
      <c r="R256" s="22"/>
      <c r="S256" s="12">
        <f>SUM(S253:S255)</f>
        <v>17500</v>
      </c>
      <c r="T256" s="22"/>
      <c r="U256" s="12">
        <f>SUM(U253:U255)</f>
        <v>17500</v>
      </c>
      <c r="V256" s="22"/>
      <c r="W256" s="12">
        <f>SUM(W253:W255)</f>
        <v>17500</v>
      </c>
      <c r="X256" s="22"/>
      <c r="Y256" s="12">
        <f>SUM(Y253:Y255)</f>
        <v>17500</v>
      </c>
      <c r="Z256" s="22"/>
      <c r="AA256" s="12">
        <f>SUM(AA253:AA255)</f>
        <v>0</v>
      </c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</row>
    <row r="257" spans="1:57" ht="15.75" customHeight="1" thickTop="1">
      <c r="A257" s="6"/>
      <c r="B257" s="7"/>
      <c r="C257" s="8"/>
      <c r="D257" s="6"/>
      <c r="E257" s="22"/>
      <c r="F257" s="6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</row>
    <row r="258" spans="1:57" ht="15.75">
      <c r="A258" s="6" t="s">
        <v>120</v>
      </c>
      <c r="B258" s="7"/>
      <c r="C258" s="8"/>
      <c r="D258" s="6"/>
      <c r="E258" s="22"/>
      <c r="F258" s="6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</row>
    <row r="259" spans="1:57" ht="15.75">
      <c r="A259" s="14" t="s">
        <v>56</v>
      </c>
      <c r="B259" s="15" t="s">
        <v>20</v>
      </c>
      <c r="C259" s="16">
        <v>7510.1</v>
      </c>
      <c r="E259" s="18">
        <v>1658</v>
      </c>
      <c r="G259" s="18">
        <v>1200</v>
      </c>
      <c r="H259" s="20"/>
      <c r="I259" s="18">
        <v>1800</v>
      </c>
      <c r="J259" s="20"/>
      <c r="K259" s="18">
        <v>2000</v>
      </c>
      <c r="L259" s="20"/>
      <c r="M259" s="18">
        <v>2050</v>
      </c>
      <c r="N259" s="19"/>
      <c r="O259" s="18">
        <v>2530.6</v>
      </c>
      <c r="P259" s="20"/>
      <c r="Q259" s="18">
        <v>2740</v>
      </c>
      <c r="R259" s="19"/>
      <c r="S259" s="39">
        <v>2400</v>
      </c>
      <c r="T259" s="19"/>
      <c r="U259" s="39">
        <v>2400</v>
      </c>
      <c r="V259" s="19"/>
      <c r="W259" s="39">
        <v>2400</v>
      </c>
      <c r="X259" s="19"/>
      <c r="Y259" s="39">
        <v>2400</v>
      </c>
      <c r="Z259" s="45"/>
      <c r="AA259" s="39">
        <f>+SALARIES!$F$19+SALARIES!$F$20</f>
        <v>2550</v>
      </c>
      <c r="AB259" s="122" t="s">
        <v>96</v>
      </c>
      <c r="AC259" s="122"/>
      <c r="AD259" s="122"/>
      <c r="AE259" s="122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</row>
    <row r="260" spans="1:57" ht="15.75">
      <c r="A260" s="14" t="s">
        <v>58</v>
      </c>
      <c r="B260" s="15" t="s">
        <v>20</v>
      </c>
      <c r="C260" s="16">
        <f>+C259+0.1</f>
        <v>7510.200000000001</v>
      </c>
      <c r="E260" s="23">
        <v>0</v>
      </c>
      <c r="G260" s="23">
        <v>0</v>
      </c>
      <c r="H260" s="20"/>
      <c r="I260" s="23">
        <v>0</v>
      </c>
      <c r="J260" s="20"/>
      <c r="K260" s="23">
        <v>0</v>
      </c>
      <c r="L260" s="20"/>
      <c r="M260" s="23">
        <v>0</v>
      </c>
      <c r="N260" s="19"/>
      <c r="O260" s="23">
        <v>0</v>
      </c>
      <c r="P260" s="20"/>
      <c r="Q260" s="23">
        <v>0</v>
      </c>
      <c r="R260" s="19"/>
      <c r="S260" s="41">
        <v>0</v>
      </c>
      <c r="T260" s="19"/>
      <c r="U260" s="41">
        <v>0</v>
      </c>
      <c r="V260" s="19"/>
      <c r="W260" s="41">
        <v>0</v>
      </c>
      <c r="X260" s="19"/>
      <c r="Y260" s="41">
        <v>0</v>
      </c>
      <c r="Z260" s="19"/>
      <c r="AA260" s="41">
        <v>0</v>
      </c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</row>
    <row r="261" spans="1:57" ht="15.75">
      <c r="A261" s="14" t="s">
        <v>59</v>
      </c>
      <c r="B261" s="15" t="s">
        <v>20</v>
      </c>
      <c r="C261" s="16">
        <f>+C259+0.3</f>
        <v>7510.400000000001</v>
      </c>
      <c r="E261" s="23">
        <v>0</v>
      </c>
      <c r="G261" s="23">
        <v>1783</v>
      </c>
      <c r="H261" s="20"/>
      <c r="I261" s="23">
        <v>6568.69</v>
      </c>
      <c r="J261" s="20"/>
      <c r="K261" s="23">
        <v>963</v>
      </c>
      <c r="L261" s="20"/>
      <c r="M261" s="23">
        <v>40</v>
      </c>
      <c r="N261" s="19"/>
      <c r="O261" s="23">
        <v>687.12</v>
      </c>
      <c r="P261" s="20"/>
      <c r="Q261" s="23">
        <v>4449.6</v>
      </c>
      <c r="R261" s="19"/>
      <c r="S261" s="41">
        <v>500</v>
      </c>
      <c r="T261" s="19"/>
      <c r="U261" s="41">
        <v>500</v>
      </c>
      <c r="V261" s="19"/>
      <c r="W261" s="41">
        <v>500</v>
      </c>
      <c r="X261" s="19"/>
      <c r="Y261" s="41">
        <v>500</v>
      </c>
      <c r="Z261" s="19"/>
      <c r="AA261" s="41">
        <v>500</v>
      </c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</row>
    <row r="262" spans="1:57" ht="16.5" thickBot="1">
      <c r="A262" s="6" t="s">
        <v>60</v>
      </c>
      <c r="B262" s="7"/>
      <c r="C262" s="8"/>
      <c r="D262" s="6"/>
      <c r="E262" s="12">
        <f>SUM(E259:E261)</f>
        <v>1658</v>
      </c>
      <c r="F262" s="6"/>
      <c r="G262" s="12">
        <f>SUM(G259:G261)</f>
        <v>2983</v>
      </c>
      <c r="H262" s="13"/>
      <c r="I262" s="12">
        <f>SUM(I259:I261)</f>
        <v>8368.689999999999</v>
      </c>
      <c r="J262" s="13"/>
      <c r="K262" s="12">
        <f>SUM(K259:K261)</f>
        <v>2963</v>
      </c>
      <c r="L262" s="13"/>
      <c r="M262" s="12">
        <f>SUM(M259:M261)</f>
        <v>2090</v>
      </c>
      <c r="N262" s="22"/>
      <c r="O262" s="12">
        <f>SUM(O259:O261)</f>
        <v>3217.72</v>
      </c>
      <c r="P262" s="13"/>
      <c r="Q262" s="12">
        <f>SUM(Q259:Q261)</f>
        <v>7189.6</v>
      </c>
      <c r="R262" s="22"/>
      <c r="S262" s="12">
        <f>SUM(S259:S261)</f>
        <v>2900</v>
      </c>
      <c r="T262" s="22"/>
      <c r="U262" s="12">
        <f>SUM(U259:U261)</f>
        <v>2900</v>
      </c>
      <c r="V262" s="22"/>
      <c r="W262" s="12">
        <f>SUM(W259:W261)</f>
        <v>2900</v>
      </c>
      <c r="X262" s="22"/>
      <c r="Y262" s="12">
        <f>SUM(Y259:Y261)</f>
        <v>2900</v>
      </c>
      <c r="Z262" s="22"/>
      <c r="AA262" s="12">
        <f>SUM(AA259:AA261)</f>
        <v>3050</v>
      </c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</row>
    <row r="263" spans="1:57" ht="15.75" customHeight="1" thickTop="1">
      <c r="A263" s="6"/>
      <c r="B263" s="7"/>
      <c r="C263" s="8"/>
      <c r="D263" s="6"/>
      <c r="E263" s="22"/>
      <c r="F263" s="6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</row>
    <row r="264" spans="1:57" ht="15.75">
      <c r="A264" s="6" t="s">
        <v>121</v>
      </c>
      <c r="B264" s="7"/>
      <c r="C264" s="8"/>
      <c r="D264" s="6"/>
      <c r="E264" s="22"/>
      <c r="F264" s="6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</row>
    <row r="265" spans="1:57" ht="15.75">
      <c r="A265" s="14" t="s">
        <v>56</v>
      </c>
      <c r="B265" s="15" t="s">
        <v>20</v>
      </c>
      <c r="C265" s="16">
        <v>7550.1</v>
      </c>
      <c r="E265" s="18">
        <v>0</v>
      </c>
      <c r="G265" s="18">
        <v>0</v>
      </c>
      <c r="H265" s="20"/>
      <c r="I265" s="18">
        <v>0</v>
      </c>
      <c r="J265" s="20"/>
      <c r="K265" s="18">
        <v>0</v>
      </c>
      <c r="L265" s="20"/>
      <c r="M265" s="18">
        <v>0</v>
      </c>
      <c r="N265" s="19"/>
      <c r="O265" s="18">
        <v>0</v>
      </c>
      <c r="P265" s="20"/>
      <c r="Q265" s="18">
        <v>0</v>
      </c>
      <c r="R265" s="19"/>
      <c r="S265" s="39">
        <v>0</v>
      </c>
      <c r="T265" s="19"/>
      <c r="U265" s="39">
        <v>0</v>
      </c>
      <c r="V265" s="19"/>
      <c r="W265" s="39">
        <v>0</v>
      </c>
      <c r="X265" s="19"/>
      <c r="Y265" s="39">
        <v>0</v>
      </c>
      <c r="Z265" s="19"/>
      <c r="AA265" s="39">
        <v>0</v>
      </c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</row>
    <row r="266" spans="1:57" ht="15.75">
      <c r="A266" s="14" t="s">
        <v>58</v>
      </c>
      <c r="B266" s="15" t="s">
        <v>20</v>
      </c>
      <c r="C266" s="16">
        <f>+C265+0.1</f>
        <v>7550.200000000001</v>
      </c>
      <c r="E266" s="23">
        <v>0</v>
      </c>
      <c r="G266" s="23">
        <v>0</v>
      </c>
      <c r="H266" s="20"/>
      <c r="I266" s="23">
        <v>0</v>
      </c>
      <c r="J266" s="20"/>
      <c r="K266" s="23">
        <v>0</v>
      </c>
      <c r="L266" s="20"/>
      <c r="M266" s="23">
        <v>0</v>
      </c>
      <c r="N266" s="19"/>
      <c r="O266" s="23">
        <v>0</v>
      </c>
      <c r="P266" s="20"/>
      <c r="Q266" s="23">
        <v>0</v>
      </c>
      <c r="R266" s="19"/>
      <c r="S266" s="41">
        <v>0</v>
      </c>
      <c r="T266" s="19"/>
      <c r="U266" s="41">
        <v>0</v>
      </c>
      <c r="V266" s="19"/>
      <c r="W266" s="41">
        <v>0</v>
      </c>
      <c r="X266" s="19"/>
      <c r="Y266" s="41">
        <v>0</v>
      </c>
      <c r="Z266" s="19"/>
      <c r="AA266" s="41">
        <v>0</v>
      </c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</row>
    <row r="267" spans="1:57" ht="15.75">
      <c r="A267" s="14" t="s">
        <v>59</v>
      </c>
      <c r="B267" s="15" t="s">
        <v>20</v>
      </c>
      <c r="C267" s="16">
        <f>+C265+0.3</f>
        <v>7550.400000000001</v>
      </c>
      <c r="E267" s="23">
        <v>2500</v>
      </c>
      <c r="G267" s="23">
        <v>2166</v>
      </c>
      <c r="H267" s="20"/>
      <c r="I267" s="23">
        <v>1414.73</v>
      </c>
      <c r="J267" s="20"/>
      <c r="K267" s="23">
        <v>1907</v>
      </c>
      <c r="L267" s="20"/>
      <c r="M267" s="23">
        <v>876</v>
      </c>
      <c r="N267" s="19"/>
      <c r="O267" s="23">
        <v>0</v>
      </c>
      <c r="P267" s="20"/>
      <c r="Q267" s="23">
        <v>1174.57</v>
      </c>
      <c r="R267" s="19"/>
      <c r="S267" s="41">
        <v>2000</v>
      </c>
      <c r="T267" s="19"/>
      <c r="U267" s="41">
        <v>2000</v>
      </c>
      <c r="V267" s="19"/>
      <c r="W267" s="41">
        <v>2000</v>
      </c>
      <c r="X267" s="19"/>
      <c r="Y267" s="41">
        <v>2000</v>
      </c>
      <c r="Z267" s="19"/>
      <c r="AA267" s="41">
        <v>2000</v>
      </c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</row>
    <row r="268" spans="1:57" ht="16.5" thickBot="1">
      <c r="A268" s="6" t="s">
        <v>60</v>
      </c>
      <c r="B268" s="7"/>
      <c r="C268" s="8"/>
      <c r="D268" s="6"/>
      <c r="E268" s="12">
        <f>SUM(E265:E267)</f>
        <v>2500</v>
      </c>
      <c r="F268" s="6"/>
      <c r="G268" s="12">
        <f>SUM(G265:G267)</f>
        <v>2166</v>
      </c>
      <c r="H268" s="13"/>
      <c r="I268" s="12">
        <f>SUM(I265:I267)</f>
        <v>1414.73</v>
      </c>
      <c r="J268" s="13"/>
      <c r="K268" s="12">
        <f>SUM(K265:K267)</f>
        <v>1907</v>
      </c>
      <c r="L268" s="13"/>
      <c r="M268" s="12">
        <f>SUM(M265:M267)</f>
        <v>876</v>
      </c>
      <c r="N268" s="22"/>
      <c r="O268" s="12">
        <f>SUM(O265:O267)</f>
        <v>0</v>
      </c>
      <c r="P268" s="13"/>
      <c r="Q268" s="12">
        <f>SUM(Q265:Q267)</f>
        <v>1174.57</v>
      </c>
      <c r="R268" s="22"/>
      <c r="S268" s="12">
        <f>SUM(S265:S267)</f>
        <v>2000</v>
      </c>
      <c r="T268" s="22"/>
      <c r="U268" s="12">
        <f>SUM(U265:U267)</f>
        <v>2000</v>
      </c>
      <c r="V268" s="22"/>
      <c r="W268" s="12">
        <f>SUM(W265:W267)</f>
        <v>2000</v>
      </c>
      <c r="X268" s="22"/>
      <c r="Y268" s="12">
        <f>SUM(Y265:Y267)</f>
        <v>2000</v>
      </c>
      <c r="Z268" s="22"/>
      <c r="AA268" s="12">
        <f>SUM(AA265:AA267)</f>
        <v>2000</v>
      </c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</row>
    <row r="269" spans="1:57" ht="16.5" thickTop="1">
      <c r="A269" s="6"/>
      <c r="B269" s="7"/>
      <c r="C269" s="8"/>
      <c r="D269" s="6"/>
      <c r="E269" s="13"/>
      <c r="F269" s="6"/>
      <c r="G269" s="13"/>
      <c r="H269" s="13"/>
      <c r="I269" s="13"/>
      <c r="J269" s="13"/>
      <c r="K269" s="13"/>
      <c r="L269" s="13"/>
      <c r="M269" s="13"/>
      <c r="N269" s="22"/>
      <c r="O269" s="13"/>
      <c r="P269" s="13"/>
      <c r="Q269" s="13"/>
      <c r="R269" s="22"/>
      <c r="S269" s="13"/>
      <c r="T269" s="22"/>
      <c r="U269" s="13"/>
      <c r="V269" s="22"/>
      <c r="W269" s="13"/>
      <c r="X269" s="22"/>
      <c r="Y269" s="13"/>
      <c r="Z269" s="22"/>
      <c r="AA269" s="13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</row>
    <row r="270" spans="1:57" ht="15.75">
      <c r="A270" s="6"/>
      <c r="B270" s="7"/>
      <c r="C270" s="8"/>
      <c r="D270" s="6"/>
      <c r="E270" s="13"/>
      <c r="F270" s="6"/>
      <c r="G270" s="13"/>
      <c r="H270" s="13"/>
      <c r="I270" s="13"/>
      <c r="J270" s="13"/>
      <c r="K270" s="13"/>
      <c r="L270" s="13"/>
      <c r="M270" s="13"/>
      <c r="N270" s="22"/>
      <c r="O270" s="13"/>
      <c r="P270" s="13"/>
      <c r="Q270" s="13"/>
      <c r="R270" s="22"/>
      <c r="S270" s="13"/>
      <c r="T270" s="22"/>
      <c r="U270" s="13"/>
      <c r="V270" s="22"/>
      <c r="W270" s="13"/>
      <c r="X270" s="22"/>
      <c r="Y270" s="13"/>
      <c r="Z270" s="22"/>
      <c r="AA270" s="13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</row>
    <row r="271" spans="1:57" ht="15.75">
      <c r="A271" s="6"/>
      <c r="B271" s="7"/>
      <c r="C271" s="8"/>
      <c r="D271" s="6"/>
      <c r="E271" s="13"/>
      <c r="F271" s="6"/>
      <c r="G271" s="13"/>
      <c r="H271" s="13"/>
      <c r="I271" s="13"/>
      <c r="J271" s="13"/>
      <c r="K271" s="13"/>
      <c r="L271" s="13"/>
      <c r="M271" s="13"/>
      <c r="N271" s="22"/>
      <c r="O271" s="13"/>
      <c r="P271" s="13"/>
      <c r="Q271" s="13"/>
      <c r="R271" s="22"/>
      <c r="S271" s="13"/>
      <c r="T271" s="22"/>
      <c r="U271" s="13"/>
      <c r="V271" s="22"/>
      <c r="W271" s="13"/>
      <c r="X271" s="22"/>
      <c r="Y271" s="13"/>
      <c r="Z271" s="22"/>
      <c r="AA271" s="13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</row>
    <row r="272" spans="1:57" ht="15.75">
      <c r="A272" s="6"/>
      <c r="B272" s="7"/>
      <c r="C272" s="8"/>
      <c r="D272" s="6"/>
      <c r="E272" s="22"/>
      <c r="F272" s="6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</row>
    <row r="273" spans="1:57" ht="15.75">
      <c r="A273" s="6" t="s">
        <v>122</v>
      </c>
      <c r="B273" s="7"/>
      <c r="C273" s="8"/>
      <c r="D273" s="6"/>
      <c r="E273" s="22"/>
      <c r="F273" s="6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</row>
    <row r="274" spans="1:57" ht="15.75">
      <c r="A274" s="14" t="s">
        <v>56</v>
      </c>
      <c r="B274" s="15" t="s">
        <v>20</v>
      </c>
      <c r="C274" s="16">
        <v>7620.1</v>
      </c>
      <c r="E274" s="18">
        <v>0</v>
      </c>
      <c r="G274" s="18">
        <v>0</v>
      </c>
      <c r="H274" s="20"/>
      <c r="I274" s="18">
        <v>0</v>
      </c>
      <c r="J274" s="20"/>
      <c r="K274" s="18">
        <v>0</v>
      </c>
      <c r="L274" s="20"/>
      <c r="M274" s="18">
        <v>0</v>
      </c>
      <c r="N274" s="19"/>
      <c r="O274" s="18">
        <v>0</v>
      </c>
      <c r="P274" s="20"/>
      <c r="Q274" s="18">
        <v>0</v>
      </c>
      <c r="R274" s="19"/>
      <c r="S274" s="39">
        <v>0</v>
      </c>
      <c r="T274" s="19"/>
      <c r="U274" s="39">
        <v>0</v>
      </c>
      <c r="V274" s="19"/>
      <c r="W274" s="39">
        <v>0</v>
      </c>
      <c r="X274" s="19"/>
      <c r="Y274" s="39">
        <v>0</v>
      </c>
      <c r="Z274" s="19"/>
      <c r="AA274" s="39">
        <v>0</v>
      </c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</row>
    <row r="275" spans="1:57" ht="15.75">
      <c r="A275" s="14" t="s">
        <v>58</v>
      </c>
      <c r="B275" s="15" t="s">
        <v>20</v>
      </c>
      <c r="C275" s="16">
        <f>+C274+0.1</f>
        <v>7620.200000000001</v>
      </c>
      <c r="E275" s="23">
        <v>0</v>
      </c>
      <c r="G275" s="23">
        <v>0</v>
      </c>
      <c r="H275" s="20"/>
      <c r="I275" s="23">
        <v>0</v>
      </c>
      <c r="J275" s="20"/>
      <c r="K275" s="23">
        <v>0</v>
      </c>
      <c r="L275" s="20"/>
      <c r="M275" s="23">
        <v>0</v>
      </c>
      <c r="N275" s="19"/>
      <c r="O275" s="23">
        <v>0</v>
      </c>
      <c r="P275" s="20"/>
      <c r="Q275" s="23">
        <v>0</v>
      </c>
      <c r="R275" s="19"/>
      <c r="S275" s="41">
        <v>0</v>
      </c>
      <c r="T275" s="19"/>
      <c r="U275" s="41">
        <v>0</v>
      </c>
      <c r="V275" s="19"/>
      <c r="W275" s="41">
        <v>0</v>
      </c>
      <c r="X275" s="19"/>
      <c r="Y275" s="41">
        <v>0</v>
      </c>
      <c r="Z275" s="19"/>
      <c r="AA275" s="41">
        <v>0</v>
      </c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</row>
    <row r="276" spans="1:57" ht="15.75">
      <c r="A276" s="14" t="s">
        <v>59</v>
      </c>
      <c r="B276" s="15" t="s">
        <v>20</v>
      </c>
      <c r="C276" s="16">
        <f>+C274+0.3</f>
        <v>7620.400000000001</v>
      </c>
      <c r="E276" s="23">
        <v>500</v>
      </c>
      <c r="G276" s="23">
        <v>0</v>
      </c>
      <c r="H276" s="20"/>
      <c r="I276" s="23">
        <v>500</v>
      </c>
      <c r="J276" s="20"/>
      <c r="K276" s="23">
        <v>500</v>
      </c>
      <c r="L276" s="20"/>
      <c r="M276" s="23">
        <v>0</v>
      </c>
      <c r="N276" s="19"/>
      <c r="O276" s="23">
        <v>0</v>
      </c>
      <c r="P276" s="20"/>
      <c r="Q276" s="23">
        <v>0</v>
      </c>
      <c r="R276" s="19"/>
      <c r="S276" s="41"/>
      <c r="T276" s="19"/>
      <c r="U276" s="41"/>
      <c r="V276" s="19"/>
      <c r="W276" s="41"/>
      <c r="X276" s="19"/>
      <c r="Y276" s="41"/>
      <c r="Z276" s="19"/>
      <c r="AA276" s="41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</row>
    <row r="277" spans="1:57" ht="15" customHeight="1" thickBot="1">
      <c r="A277" s="6" t="s">
        <v>60</v>
      </c>
      <c r="B277" s="7"/>
      <c r="C277" s="8"/>
      <c r="D277" s="6"/>
      <c r="E277" s="12">
        <f>SUM(E274:E276)</f>
        <v>500</v>
      </c>
      <c r="F277" s="6"/>
      <c r="G277" s="12">
        <f>SUM(G274:G276)</f>
        <v>0</v>
      </c>
      <c r="H277" s="13"/>
      <c r="I277" s="12">
        <f>SUM(I274:I276)</f>
        <v>500</v>
      </c>
      <c r="J277" s="13"/>
      <c r="K277" s="12">
        <f>SUM(K274:K276)</f>
        <v>500</v>
      </c>
      <c r="L277" s="13"/>
      <c r="M277" s="12">
        <f>SUM(M274:M276)</f>
        <v>0</v>
      </c>
      <c r="N277" s="22"/>
      <c r="O277" s="12">
        <f>SUM(O274:O276)</f>
        <v>0</v>
      </c>
      <c r="P277" s="13"/>
      <c r="Q277" s="12">
        <f>SUM(Q274:Q276)</f>
        <v>0</v>
      </c>
      <c r="R277" s="22"/>
      <c r="S277" s="12">
        <f>SUM(S274:S276)</f>
        <v>0</v>
      </c>
      <c r="T277" s="22"/>
      <c r="U277" s="12">
        <f>SUM(U274:U276)</f>
        <v>0</v>
      </c>
      <c r="V277" s="22"/>
      <c r="W277" s="12">
        <f>SUM(W274:W276)</f>
        <v>0</v>
      </c>
      <c r="X277" s="22"/>
      <c r="Y277" s="12">
        <f>SUM(Y274:Y276)</f>
        <v>0</v>
      </c>
      <c r="Z277" s="22"/>
      <c r="AA277" s="12">
        <f>SUM(AA274:AA276)</f>
        <v>0</v>
      </c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</row>
    <row r="278" spans="1:57" ht="15" customHeight="1" thickTop="1">
      <c r="A278" s="6"/>
      <c r="B278" s="7"/>
      <c r="C278" s="8"/>
      <c r="D278" s="6"/>
      <c r="E278" s="22"/>
      <c r="F278" s="6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</row>
    <row r="279" spans="1:57" ht="15" customHeight="1">
      <c r="A279" s="6"/>
      <c r="B279" s="7"/>
      <c r="C279" s="8"/>
      <c r="D279" s="6"/>
      <c r="E279" s="22"/>
      <c r="F279" s="6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</row>
    <row r="280" spans="1:57" ht="15.75">
      <c r="A280" s="6" t="s">
        <v>123</v>
      </c>
      <c r="B280" s="7"/>
      <c r="C280" s="8"/>
      <c r="D280" s="6"/>
      <c r="E280" s="22"/>
      <c r="F280" s="6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</row>
    <row r="281" spans="1:57" ht="16.5" thickBot="1">
      <c r="A281" s="6" t="s">
        <v>124</v>
      </c>
      <c r="B281" s="7"/>
      <c r="C281" s="8"/>
      <c r="D281" s="6"/>
      <c r="E281" s="27" t="e">
        <f>+E277+E268+#REF!+E262+#REF!+E256+#REF!+E250+#REF!+#REF!+#REF!+E244+E238+E232</f>
        <v>#REF!</v>
      </c>
      <c r="F281" s="6"/>
      <c r="G281" s="27">
        <f>+G277+G268+G262+G256+G250+G244+G238+G232</f>
        <v>65722</v>
      </c>
      <c r="H281" s="13"/>
      <c r="I281" s="27">
        <f>+I277+I268+I262+I256+I250+I244+I238+I232</f>
        <v>74940.28</v>
      </c>
      <c r="J281" s="13"/>
      <c r="K281" s="27">
        <f>+K277+K268+K262+K256+K250+K244+K238+K232</f>
        <v>78061</v>
      </c>
      <c r="L281" s="13"/>
      <c r="M281" s="27">
        <f>+M277+M268+M262+M256+M250+M244+M238+M232</f>
        <v>75552</v>
      </c>
      <c r="N281" s="22"/>
      <c r="O281" s="27">
        <f>+O277+O268+O262+O256+O250+O244+O238+O232</f>
        <v>102789</v>
      </c>
      <c r="P281" s="13"/>
      <c r="Q281" s="27">
        <f>+Q277+Q268+Q262+Q256+Q250+Q244+Q238+Q232</f>
        <v>37962.46</v>
      </c>
      <c r="R281" s="22"/>
      <c r="S281" s="27">
        <f>+S277+S268+S262+S256+S250+S244+S238+S232</f>
        <v>110150</v>
      </c>
      <c r="T281" s="22"/>
      <c r="U281" s="27">
        <f>+U277+U268+U262+U256+U250+U244+U238+U232</f>
        <v>110150</v>
      </c>
      <c r="V281" s="22"/>
      <c r="W281" s="27">
        <f>+W277+W268+W262+W256+W250+W244+W238+W232</f>
        <v>114900</v>
      </c>
      <c r="X281" s="22"/>
      <c r="Y281" s="27">
        <f>+Y277+Y268+Y262+Y256+Y250+Y244+Y238+Y232</f>
        <v>114900</v>
      </c>
      <c r="Z281" s="22"/>
      <c r="AA281" s="27">
        <f>+AA277+AA268+AA262+AA256+AA250+AA244+AA238+AA232</f>
        <v>99300</v>
      </c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</row>
    <row r="282" spans="1:57" ht="3" customHeight="1" thickBot="1">
      <c r="A282" s="6"/>
      <c r="B282" s="7"/>
      <c r="C282" s="8"/>
      <c r="D282" s="6"/>
      <c r="E282" s="29"/>
      <c r="F282" s="6"/>
      <c r="G282" s="29"/>
      <c r="H282" s="13"/>
      <c r="I282" s="29"/>
      <c r="J282" s="13"/>
      <c r="K282" s="29"/>
      <c r="L282" s="13"/>
      <c r="M282" s="29"/>
      <c r="N282" s="22"/>
      <c r="O282" s="29"/>
      <c r="P282" s="13"/>
      <c r="Q282" s="29"/>
      <c r="R282" s="22"/>
      <c r="S282" s="29"/>
      <c r="T282" s="22"/>
      <c r="U282" s="29"/>
      <c r="V282" s="22"/>
      <c r="W282" s="29"/>
      <c r="X282" s="22"/>
      <c r="Y282" s="29"/>
      <c r="Z282" s="22"/>
      <c r="AA282" s="2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</row>
    <row r="283" spans="1:57" ht="15" customHeight="1">
      <c r="A283" s="6"/>
      <c r="B283" s="7"/>
      <c r="C283" s="8"/>
      <c r="D283" s="6"/>
      <c r="E283" s="22"/>
      <c r="F283" s="6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</row>
    <row r="284" spans="1:57" ht="15.75">
      <c r="A284" s="6"/>
      <c r="B284" s="7"/>
      <c r="C284" s="8"/>
      <c r="D284" s="6"/>
      <c r="E284" s="22"/>
      <c r="F284" s="6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</row>
    <row r="285" spans="1:57" ht="15.75">
      <c r="A285" s="6" t="s">
        <v>125</v>
      </c>
      <c r="B285" s="7"/>
      <c r="C285" s="8"/>
      <c r="D285" s="6"/>
      <c r="E285" s="22"/>
      <c r="F285" s="6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</row>
    <row r="286" spans="1:57" ht="15.75">
      <c r="A286" s="6"/>
      <c r="B286" s="7"/>
      <c r="C286" s="8"/>
      <c r="D286" s="6"/>
      <c r="E286" s="22"/>
      <c r="F286" s="6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</row>
    <row r="287" spans="1:57" ht="15.75">
      <c r="A287" s="6" t="s">
        <v>126</v>
      </c>
      <c r="B287" s="7"/>
      <c r="C287" s="8"/>
      <c r="D287" s="6"/>
      <c r="E287" s="22"/>
      <c r="F287" s="6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</row>
    <row r="288" spans="1:57" ht="15.75">
      <c r="A288" s="14" t="s">
        <v>127</v>
      </c>
      <c r="B288" s="15" t="s">
        <v>20</v>
      </c>
      <c r="C288" s="16">
        <v>8010.11</v>
      </c>
      <c r="E288" s="18">
        <v>15664</v>
      </c>
      <c r="G288" s="18">
        <v>19000</v>
      </c>
      <c r="H288" s="20"/>
      <c r="I288" s="18">
        <v>15500</v>
      </c>
      <c r="J288" s="20"/>
      <c r="K288" s="18">
        <v>15500</v>
      </c>
      <c r="L288" s="20"/>
      <c r="M288" s="18">
        <v>15500</v>
      </c>
      <c r="N288" s="19"/>
      <c r="O288" s="18">
        <v>20500</v>
      </c>
      <c r="P288" s="20"/>
      <c r="Q288" s="18">
        <v>23600</v>
      </c>
      <c r="R288" s="19"/>
      <c r="S288" s="39">
        <v>33000</v>
      </c>
      <c r="T288" s="19"/>
      <c r="U288" s="39">
        <v>33000</v>
      </c>
      <c r="V288" s="19"/>
      <c r="W288" s="39">
        <v>33000</v>
      </c>
      <c r="X288" s="19"/>
      <c r="Y288" s="39">
        <v>33000</v>
      </c>
      <c r="Z288" s="45"/>
      <c r="AA288" s="39">
        <f>+SALARIES!$F$21</f>
        <v>35000</v>
      </c>
      <c r="AB288" s="122" t="s">
        <v>128</v>
      </c>
      <c r="AC288" s="122"/>
      <c r="AD288" s="122"/>
      <c r="AE288" s="122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</row>
    <row r="289" spans="1:57" ht="15.75">
      <c r="A289" s="14" t="s">
        <v>129</v>
      </c>
      <c r="B289" s="15" t="s">
        <v>20</v>
      </c>
      <c r="C289" s="16">
        <v>8010.12</v>
      </c>
      <c r="E289" s="18">
        <v>0</v>
      </c>
      <c r="G289" s="18">
        <v>513</v>
      </c>
      <c r="H289" s="20"/>
      <c r="I289" s="18">
        <v>0</v>
      </c>
      <c r="J289" s="20"/>
      <c r="K289" s="18">
        <v>0</v>
      </c>
      <c r="L289" s="20"/>
      <c r="M289" s="18">
        <v>0</v>
      </c>
      <c r="N289" s="19"/>
      <c r="O289" s="18">
        <v>0</v>
      </c>
      <c r="P289" s="20"/>
      <c r="Q289" s="18">
        <v>0</v>
      </c>
      <c r="R289" s="19"/>
      <c r="S289" s="39">
        <v>0</v>
      </c>
      <c r="T289" s="19"/>
      <c r="U289" s="39">
        <v>0</v>
      </c>
      <c r="V289" s="19"/>
      <c r="W289" s="39">
        <v>0</v>
      </c>
      <c r="X289" s="19"/>
      <c r="Y289" s="39">
        <v>20000</v>
      </c>
      <c r="Z289" s="19"/>
      <c r="AA289" s="39">
        <v>20000</v>
      </c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</row>
    <row r="290" spans="1:57" ht="15.75">
      <c r="A290" s="14" t="s">
        <v>325</v>
      </c>
      <c r="B290" s="15" t="s">
        <v>20</v>
      </c>
      <c r="C290" s="16">
        <v>8010.13</v>
      </c>
      <c r="E290" s="18">
        <v>0</v>
      </c>
      <c r="G290" s="18">
        <v>3579</v>
      </c>
      <c r="H290" s="20"/>
      <c r="I290" s="18">
        <v>3445.41</v>
      </c>
      <c r="J290" s="20"/>
      <c r="K290" s="18">
        <v>3183</v>
      </c>
      <c r="L290" s="20"/>
      <c r="M290" s="18">
        <v>2270</v>
      </c>
      <c r="N290" s="19"/>
      <c r="O290" s="18">
        <v>3238.03</v>
      </c>
      <c r="P290" s="20"/>
      <c r="Q290" s="18">
        <v>4428.84</v>
      </c>
      <c r="R290" s="19"/>
      <c r="S290" s="39">
        <v>3500</v>
      </c>
      <c r="T290" s="19"/>
      <c r="U290" s="39">
        <v>7000</v>
      </c>
      <c r="V290" s="19"/>
      <c r="W290" s="39">
        <v>10000</v>
      </c>
      <c r="X290" s="19"/>
      <c r="Y290" s="39">
        <v>10000</v>
      </c>
      <c r="Z290" s="19"/>
      <c r="AA290" s="39">
        <v>10000</v>
      </c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</row>
    <row r="291" spans="1:57" ht="15.75">
      <c r="A291" s="14" t="s">
        <v>130</v>
      </c>
      <c r="B291" s="15" t="s">
        <v>20</v>
      </c>
      <c r="C291" s="16">
        <v>8010.14</v>
      </c>
      <c r="E291" s="18">
        <v>0</v>
      </c>
      <c r="G291" s="18">
        <v>4763</v>
      </c>
      <c r="H291" s="20"/>
      <c r="I291" s="18">
        <v>3801.72</v>
      </c>
      <c r="J291" s="20"/>
      <c r="K291" s="18">
        <v>5309</v>
      </c>
      <c r="L291" s="20"/>
      <c r="M291" s="18">
        <v>8959</v>
      </c>
      <c r="N291" s="19"/>
      <c r="O291" s="18">
        <v>10479.24</v>
      </c>
      <c r="P291" s="20"/>
      <c r="Q291" s="18">
        <v>9799.65</v>
      </c>
      <c r="R291" s="19"/>
      <c r="S291" s="39">
        <v>10500</v>
      </c>
      <c r="T291" s="19"/>
      <c r="U291" s="39">
        <v>10500</v>
      </c>
      <c r="V291" s="19"/>
      <c r="W291" s="39">
        <v>15000</v>
      </c>
      <c r="X291" s="19"/>
      <c r="Y291" s="39">
        <v>15000</v>
      </c>
      <c r="Z291" s="19"/>
      <c r="AA291" s="39">
        <v>15000</v>
      </c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</row>
    <row r="292" spans="1:57" ht="15.75">
      <c r="A292" s="14" t="s">
        <v>58</v>
      </c>
      <c r="B292" s="15" t="s">
        <v>20</v>
      </c>
      <c r="C292" s="16">
        <v>8010.2</v>
      </c>
      <c r="E292" s="23">
        <v>0</v>
      </c>
      <c r="G292" s="23">
        <v>0</v>
      </c>
      <c r="H292" s="20"/>
      <c r="I292" s="23">
        <v>0</v>
      </c>
      <c r="J292" s="20"/>
      <c r="K292" s="23">
        <v>0</v>
      </c>
      <c r="L292" s="20"/>
      <c r="M292" s="23">
        <v>0</v>
      </c>
      <c r="N292" s="19"/>
      <c r="O292" s="23">
        <v>0</v>
      </c>
      <c r="P292" s="20"/>
      <c r="Q292" s="23">
        <v>0</v>
      </c>
      <c r="R292" s="19"/>
      <c r="S292" s="41">
        <v>0</v>
      </c>
      <c r="T292" s="19"/>
      <c r="U292" s="41">
        <v>0</v>
      </c>
      <c r="V292" s="19"/>
      <c r="W292" s="41">
        <v>0</v>
      </c>
      <c r="X292" s="19"/>
      <c r="Y292" s="41">
        <v>0</v>
      </c>
      <c r="Z292" s="19"/>
      <c r="AA292" s="41">
        <v>0</v>
      </c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</row>
    <row r="293" spans="1:57" ht="15.75">
      <c r="A293" s="14" t="s">
        <v>131</v>
      </c>
      <c r="B293" s="15" t="s">
        <v>20</v>
      </c>
      <c r="C293" s="16">
        <v>8010.41</v>
      </c>
      <c r="E293" s="23">
        <v>12333</v>
      </c>
      <c r="G293" s="23">
        <v>2844</v>
      </c>
      <c r="H293" s="20"/>
      <c r="I293" s="23">
        <v>5778.58</v>
      </c>
      <c r="J293" s="20"/>
      <c r="K293" s="23">
        <v>7090</v>
      </c>
      <c r="L293" s="20"/>
      <c r="M293" s="23">
        <v>7875</v>
      </c>
      <c r="N293" s="19"/>
      <c r="O293" s="23">
        <v>3023.24</v>
      </c>
      <c r="P293" s="20"/>
      <c r="Q293" s="23">
        <v>3755.52</v>
      </c>
      <c r="R293" s="19"/>
      <c r="S293" s="41">
        <v>4225</v>
      </c>
      <c r="T293" s="19"/>
      <c r="U293" s="41">
        <v>5225</v>
      </c>
      <c r="V293" s="19"/>
      <c r="W293" s="41">
        <v>6000</v>
      </c>
      <c r="X293" s="19"/>
      <c r="Y293" s="41">
        <v>6000</v>
      </c>
      <c r="Z293" s="19"/>
      <c r="AA293" s="41">
        <v>6000</v>
      </c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</row>
    <row r="294" spans="1:57" ht="15.75">
      <c r="A294" s="14" t="s">
        <v>132</v>
      </c>
      <c r="B294" s="15" t="s">
        <v>20</v>
      </c>
      <c r="C294" s="16">
        <v>8010.42</v>
      </c>
      <c r="E294" s="23">
        <v>0</v>
      </c>
      <c r="G294" s="23">
        <v>2412</v>
      </c>
      <c r="H294" s="20"/>
      <c r="I294" s="23">
        <v>2944.11</v>
      </c>
      <c r="J294" s="20"/>
      <c r="K294" s="23">
        <v>1213</v>
      </c>
      <c r="L294" s="20"/>
      <c r="M294" s="23">
        <v>940</v>
      </c>
      <c r="N294" s="19"/>
      <c r="O294" s="23">
        <v>775.32</v>
      </c>
      <c r="P294" s="20"/>
      <c r="Q294" s="23">
        <v>1523.59</v>
      </c>
      <c r="R294" s="19"/>
      <c r="S294" s="41">
        <v>2000</v>
      </c>
      <c r="T294" s="19"/>
      <c r="U294" s="41">
        <v>4000</v>
      </c>
      <c r="V294" s="19"/>
      <c r="W294" s="41">
        <v>4000</v>
      </c>
      <c r="X294" s="19"/>
      <c r="Y294" s="41">
        <v>16000</v>
      </c>
      <c r="Z294" s="19"/>
      <c r="AA294" s="41">
        <v>16000</v>
      </c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</row>
    <row r="295" spans="1:57" ht="16.5" thickBot="1">
      <c r="A295" s="6" t="s">
        <v>60</v>
      </c>
      <c r="B295" s="7"/>
      <c r="C295" s="8"/>
      <c r="D295" s="6"/>
      <c r="E295" s="12">
        <f>SUM(E288:E294)</f>
        <v>27997</v>
      </c>
      <c r="F295" s="6"/>
      <c r="G295" s="12">
        <f>SUM(G288:G294)</f>
        <v>33111</v>
      </c>
      <c r="H295" s="13"/>
      <c r="I295" s="12">
        <f>SUM(I288:I294)</f>
        <v>31469.82</v>
      </c>
      <c r="J295" s="13"/>
      <c r="K295" s="12">
        <f>SUM(K288:K294)</f>
        <v>32295</v>
      </c>
      <c r="L295" s="13"/>
      <c r="M295" s="12">
        <f>SUM(M288:M294)</f>
        <v>35544</v>
      </c>
      <c r="N295" s="22"/>
      <c r="O295" s="12">
        <f>SUM(O288:O294)</f>
        <v>38015.829999999994</v>
      </c>
      <c r="P295" s="13"/>
      <c r="Q295" s="12">
        <f>SUM(Q288:Q294)</f>
        <v>43107.59999999999</v>
      </c>
      <c r="R295" s="22"/>
      <c r="S295" s="12">
        <f>SUM(S288:S294)</f>
        <v>53225</v>
      </c>
      <c r="T295" s="22"/>
      <c r="U295" s="12">
        <f>SUM(U288:U294)</f>
        <v>59725</v>
      </c>
      <c r="V295" s="22"/>
      <c r="W295" s="12">
        <f>SUM(W288:W294)</f>
        <v>68000</v>
      </c>
      <c r="X295" s="22"/>
      <c r="Y295" s="12">
        <f>SUM(Y288:Y294)</f>
        <v>100000</v>
      </c>
      <c r="Z295" s="22"/>
      <c r="AA295" s="12">
        <f>SUM(AA288:AA294)</f>
        <v>102000</v>
      </c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</row>
    <row r="296" spans="1:57" ht="16.5" thickTop="1">
      <c r="A296" s="6"/>
      <c r="B296" s="7"/>
      <c r="C296" s="8"/>
      <c r="D296" s="6"/>
      <c r="E296" s="22"/>
      <c r="F296" s="6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</row>
    <row r="297" spans="1:57" ht="15.75">
      <c r="A297" s="6" t="s">
        <v>133</v>
      </c>
      <c r="B297" s="7"/>
      <c r="C297" s="8"/>
      <c r="D297" s="6"/>
      <c r="E297" s="22"/>
      <c r="F297" s="6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</row>
    <row r="298" spans="1:57" ht="15.75">
      <c r="A298" s="14" t="s">
        <v>56</v>
      </c>
      <c r="B298" s="15" t="s">
        <v>20</v>
      </c>
      <c r="C298" s="16">
        <v>8020.1</v>
      </c>
      <c r="E298" s="18">
        <v>0</v>
      </c>
      <c r="G298" s="18">
        <v>0</v>
      </c>
      <c r="H298" s="20"/>
      <c r="I298" s="18">
        <v>0</v>
      </c>
      <c r="J298" s="20"/>
      <c r="K298" s="18">
        <v>0</v>
      </c>
      <c r="L298" s="20"/>
      <c r="M298" s="18">
        <v>0</v>
      </c>
      <c r="N298" s="19"/>
      <c r="O298" s="18">
        <v>0</v>
      </c>
      <c r="P298" s="20"/>
      <c r="Q298" s="18">
        <v>0</v>
      </c>
      <c r="R298" s="19"/>
      <c r="S298" s="39">
        <v>0</v>
      </c>
      <c r="T298" s="19"/>
      <c r="U298" s="39">
        <v>0</v>
      </c>
      <c r="V298" s="19"/>
      <c r="W298" s="39">
        <v>0</v>
      </c>
      <c r="X298" s="19"/>
      <c r="Y298" s="39">
        <v>0</v>
      </c>
      <c r="Z298" s="19"/>
      <c r="AA298" s="39">
        <v>0</v>
      </c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</row>
    <row r="299" spans="1:57" ht="15.75">
      <c r="A299" s="14" t="s">
        <v>58</v>
      </c>
      <c r="B299" s="15" t="s">
        <v>20</v>
      </c>
      <c r="C299" s="16">
        <f>+C298+0.1</f>
        <v>8020.200000000001</v>
      </c>
      <c r="E299" s="23">
        <v>0</v>
      </c>
      <c r="G299" s="23">
        <v>0</v>
      </c>
      <c r="H299" s="20"/>
      <c r="I299" s="23">
        <v>0</v>
      </c>
      <c r="J299" s="20"/>
      <c r="K299" s="23">
        <v>0</v>
      </c>
      <c r="L299" s="20"/>
      <c r="M299" s="23">
        <v>0</v>
      </c>
      <c r="N299" s="19"/>
      <c r="O299" s="23">
        <v>0</v>
      </c>
      <c r="P299" s="20"/>
      <c r="Q299" s="23">
        <v>0</v>
      </c>
      <c r="R299" s="19"/>
      <c r="S299" s="41">
        <v>0</v>
      </c>
      <c r="T299" s="19"/>
      <c r="U299" s="41">
        <v>0</v>
      </c>
      <c r="V299" s="19"/>
      <c r="W299" s="41">
        <v>0</v>
      </c>
      <c r="X299" s="19"/>
      <c r="Y299" s="41">
        <v>0</v>
      </c>
      <c r="Z299" s="19"/>
      <c r="AA299" s="41">
        <v>0</v>
      </c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</row>
    <row r="300" spans="1:57" ht="15.75">
      <c r="A300" s="14" t="s">
        <v>59</v>
      </c>
      <c r="B300" s="15" t="s">
        <v>20</v>
      </c>
      <c r="C300" s="16" t="s">
        <v>134</v>
      </c>
      <c r="E300" s="23">
        <v>39631</v>
      </c>
      <c r="G300" s="23">
        <v>2988</v>
      </c>
      <c r="H300" s="20"/>
      <c r="I300" s="23">
        <v>2881.16</v>
      </c>
      <c r="J300" s="20"/>
      <c r="K300" s="23">
        <v>3797</v>
      </c>
      <c r="L300" s="20"/>
      <c r="M300" s="23">
        <v>21849</v>
      </c>
      <c r="N300" s="19"/>
      <c r="O300" s="23">
        <v>9300.14</v>
      </c>
      <c r="P300" s="20"/>
      <c r="Q300" s="23">
        <v>18000.96</v>
      </c>
      <c r="R300" s="19"/>
      <c r="S300" s="41">
        <v>20000</v>
      </c>
      <c r="T300" s="19"/>
      <c r="U300" s="41">
        <v>21000</v>
      </c>
      <c r="V300" s="19"/>
      <c r="W300" s="41">
        <v>12000</v>
      </c>
      <c r="X300" s="19"/>
      <c r="Y300" s="41">
        <v>12000</v>
      </c>
      <c r="Z300" s="19"/>
      <c r="AA300" s="41">
        <v>12000</v>
      </c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</row>
    <row r="301" spans="1:57" ht="15.75">
      <c r="A301" s="14" t="s">
        <v>59</v>
      </c>
      <c r="B301" s="15" t="s">
        <v>20</v>
      </c>
      <c r="C301" s="43" t="s">
        <v>135</v>
      </c>
      <c r="E301" s="23">
        <v>0</v>
      </c>
      <c r="G301" s="23">
        <v>0</v>
      </c>
      <c r="H301" s="20"/>
      <c r="I301" s="23">
        <v>421.64</v>
      </c>
      <c r="J301" s="20"/>
      <c r="K301" s="23">
        <v>0</v>
      </c>
      <c r="L301" s="20"/>
      <c r="M301" s="23">
        <v>0</v>
      </c>
      <c r="N301" s="19"/>
      <c r="O301" s="23">
        <v>0</v>
      </c>
      <c r="P301" s="20"/>
      <c r="Q301" s="23">
        <v>0</v>
      </c>
      <c r="R301" s="19"/>
      <c r="S301" s="41">
        <v>0</v>
      </c>
      <c r="T301" s="19"/>
      <c r="U301" s="41">
        <v>0</v>
      </c>
      <c r="V301" s="19"/>
      <c r="W301" s="41">
        <v>0</v>
      </c>
      <c r="X301" s="19"/>
      <c r="Y301" s="41">
        <v>0</v>
      </c>
      <c r="Z301" s="19"/>
      <c r="AA301" s="41">
        <v>0</v>
      </c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</row>
    <row r="302" spans="1:57" ht="15.75">
      <c r="A302" s="14" t="s">
        <v>59</v>
      </c>
      <c r="B302" s="15" t="s">
        <v>20</v>
      </c>
      <c r="C302" s="43" t="s">
        <v>136</v>
      </c>
      <c r="E302" s="23">
        <v>0</v>
      </c>
      <c r="G302" s="23">
        <v>8184</v>
      </c>
      <c r="H302" s="20"/>
      <c r="I302" s="23">
        <v>676.82</v>
      </c>
      <c r="J302" s="20"/>
      <c r="K302" s="23">
        <v>180</v>
      </c>
      <c r="L302" s="20"/>
      <c r="M302" s="23">
        <v>420</v>
      </c>
      <c r="N302" s="19"/>
      <c r="O302" s="23">
        <v>176</v>
      </c>
      <c r="P302" s="20"/>
      <c r="Q302" s="23">
        <v>2349.69</v>
      </c>
      <c r="R302" s="19"/>
      <c r="S302" s="41">
        <v>500</v>
      </c>
      <c r="T302" s="19"/>
      <c r="U302" s="41">
        <v>500</v>
      </c>
      <c r="V302" s="19"/>
      <c r="W302" s="41">
        <v>500</v>
      </c>
      <c r="X302" s="19"/>
      <c r="Y302" s="41">
        <v>2500</v>
      </c>
      <c r="Z302" s="19"/>
      <c r="AA302" s="41">
        <v>2500</v>
      </c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</row>
    <row r="303" spans="1:57" ht="16.5" thickBot="1">
      <c r="A303" s="6" t="s">
        <v>60</v>
      </c>
      <c r="B303" s="7"/>
      <c r="C303" s="8"/>
      <c r="D303" s="6"/>
      <c r="E303" s="12">
        <f>SUM(E298:E302)</f>
        <v>39631</v>
      </c>
      <c r="F303" s="6"/>
      <c r="G303" s="12">
        <f>SUM(G298:G302)</f>
        <v>11172</v>
      </c>
      <c r="H303" s="13"/>
      <c r="I303" s="12">
        <f>SUM(I298:I302)</f>
        <v>3979.62</v>
      </c>
      <c r="J303" s="13"/>
      <c r="K303" s="12">
        <f>SUM(K298:K302)</f>
        <v>3977</v>
      </c>
      <c r="L303" s="13"/>
      <c r="M303" s="12">
        <f>SUM(M298:M302)</f>
        <v>22269</v>
      </c>
      <c r="N303" s="22"/>
      <c r="O303" s="12">
        <f>SUM(O298:O302)</f>
        <v>9476.14</v>
      </c>
      <c r="P303" s="13"/>
      <c r="Q303" s="12">
        <f>SUM(Q298:Q302)</f>
        <v>20350.649999999998</v>
      </c>
      <c r="R303" s="22"/>
      <c r="S303" s="12">
        <f>SUM(S298:S302)</f>
        <v>20500</v>
      </c>
      <c r="T303" s="22"/>
      <c r="U303" s="12">
        <f>SUM(U298:U302)</f>
        <v>21500</v>
      </c>
      <c r="V303" s="22"/>
      <c r="W303" s="12">
        <f>SUM(W298:W302)</f>
        <v>12500</v>
      </c>
      <c r="X303" s="22"/>
      <c r="Y303" s="12">
        <f>SUM(Y298:Y302)</f>
        <v>14500</v>
      </c>
      <c r="Z303" s="22"/>
      <c r="AA303" s="12">
        <f>SUM(AA298:AA302)</f>
        <v>14500</v>
      </c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</row>
    <row r="304" spans="1:57" ht="16.5" customHeight="1" thickTop="1">
      <c r="A304" s="6"/>
      <c r="B304" s="7"/>
      <c r="C304" s="8"/>
      <c r="D304" s="6"/>
      <c r="E304" s="22"/>
      <c r="F304" s="6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</row>
    <row r="305" spans="1:57" ht="16.5" customHeight="1" hidden="1">
      <c r="A305" s="6" t="s">
        <v>137</v>
      </c>
      <c r="B305" s="7"/>
      <c r="C305" s="8"/>
      <c r="D305" s="6"/>
      <c r="E305" s="22"/>
      <c r="F305" s="6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</row>
    <row r="306" spans="1:57" ht="16.5" customHeight="1" hidden="1">
      <c r="A306" s="6" t="s">
        <v>56</v>
      </c>
      <c r="B306" s="7" t="s">
        <v>20</v>
      </c>
      <c r="C306" s="8">
        <v>8040.1</v>
      </c>
      <c r="D306" s="6"/>
      <c r="E306" s="11">
        <v>0</v>
      </c>
      <c r="F306" s="6"/>
      <c r="G306" s="11">
        <v>0</v>
      </c>
      <c r="H306" s="13"/>
      <c r="I306" s="11">
        <v>0</v>
      </c>
      <c r="J306" s="13"/>
      <c r="K306" s="11">
        <v>0</v>
      </c>
      <c r="L306" s="13"/>
      <c r="M306" s="11">
        <v>0</v>
      </c>
      <c r="N306" s="22"/>
      <c r="O306" s="11">
        <v>0</v>
      </c>
      <c r="P306" s="13"/>
      <c r="Q306" s="11">
        <v>0</v>
      </c>
      <c r="R306" s="22"/>
      <c r="S306" s="11">
        <v>0</v>
      </c>
      <c r="T306" s="22"/>
      <c r="U306" s="11">
        <v>0</v>
      </c>
      <c r="V306" s="22"/>
      <c r="W306" s="11">
        <v>0</v>
      </c>
      <c r="X306" s="22"/>
      <c r="Y306" s="11">
        <v>0</v>
      </c>
      <c r="Z306" s="22"/>
      <c r="AA306" s="11">
        <v>0</v>
      </c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</row>
    <row r="307" spans="1:57" ht="16.5" customHeight="1" hidden="1">
      <c r="A307" s="6" t="s">
        <v>58</v>
      </c>
      <c r="B307" s="7" t="s">
        <v>20</v>
      </c>
      <c r="C307" s="8">
        <f>+C306+0.1</f>
        <v>8040.200000000001</v>
      </c>
      <c r="D307" s="6"/>
      <c r="E307" s="37">
        <v>0</v>
      </c>
      <c r="F307" s="6"/>
      <c r="G307" s="37">
        <v>0</v>
      </c>
      <c r="H307" s="13"/>
      <c r="I307" s="37">
        <v>0</v>
      </c>
      <c r="J307" s="13"/>
      <c r="K307" s="37">
        <v>0</v>
      </c>
      <c r="L307" s="13"/>
      <c r="M307" s="37">
        <v>0</v>
      </c>
      <c r="N307" s="22"/>
      <c r="O307" s="37">
        <v>0</v>
      </c>
      <c r="P307" s="13"/>
      <c r="Q307" s="37">
        <v>0</v>
      </c>
      <c r="R307" s="22"/>
      <c r="S307" s="37">
        <v>0</v>
      </c>
      <c r="T307" s="22"/>
      <c r="U307" s="37">
        <v>0</v>
      </c>
      <c r="V307" s="22"/>
      <c r="W307" s="37">
        <v>0</v>
      </c>
      <c r="X307" s="22"/>
      <c r="Y307" s="37">
        <v>0</v>
      </c>
      <c r="Z307" s="22"/>
      <c r="AA307" s="37">
        <v>0</v>
      </c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</row>
    <row r="308" spans="1:57" ht="16.5" customHeight="1" hidden="1">
      <c r="A308" s="6" t="s">
        <v>59</v>
      </c>
      <c r="B308" s="7" t="s">
        <v>20</v>
      </c>
      <c r="C308" s="8">
        <f>+C306+0.3</f>
        <v>8040.400000000001</v>
      </c>
      <c r="D308" s="6"/>
      <c r="E308" s="37">
        <v>0</v>
      </c>
      <c r="F308" s="6"/>
      <c r="G308" s="37">
        <v>0</v>
      </c>
      <c r="H308" s="13"/>
      <c r="I308" s="37">
        <v>0</v>
      </c>
      <c r="J308" s="13"/>
      <c r="K308" s="37">
        <v>0</v>
      </c>
      <c r="L308" s="13"/>
      <c r="M308" s="37">
        <v>0</v>
      </c>
      <c r="N308" s="22"/>
      <c r="O308" s="37">
        <v>0</v>
      </c>
      <c r="P308" s="13"/>
      <c r="Q308" s="37">
        <v>0</v>
      </c>
      <c r="R308" s="22"/>
      <c r="S308" s="37">
        <v>0</v>
      </c>
      <c r="T308" s="22"/>
      <c r="U308" s="37">
        <v>0</v>
      </c>
      <c r="V308" s="22"/>
      <c r="W308" s="37">
        <v>0</v>
      </c>
      <c r="X308" s="22"/>
      <c r="Y308" s="37">
        <v>0</v>
      </c>
      <c r="Z308" s="22"/>
      <c r="AA308" s="37">
        <v>0</v>
      </c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</row>
    <row r="309" spans="1:57" ht="16.5" customHeight="1" hidden="1" thickBot="1">
      <c r="A309" s="6" t="s">
        <v>60</v>
      </c>
      <c r="B309" s="7"/>
      <c r="C309" s="8"/>
      <c r="D309" s="6"/>
      <c r="E309" s="12">
        <f>SUM(E306:E308)</f>
        <v>0</v>
      </c>
      <c r="F309" s="6"/>
      <c r="G309" s="12">
        <f>SUM(G306:G308)</f>
        <v>0</v>
      </c>
      <c r="H309" s="13"/>
      <c r="I309" s="12">
        <f>SUM(I306:I308)</f>
        <v>0</v>
      </c>
      <c r="J309" s="13"/>
      <c r="K309" s="12">
        <f>SUM(K306:K308)</f>
        <v>0</v>
      </c>
      <c r="L309" s="13"/>
      <c r="M309" s="12">
        <f>SUM(M306:M308)</f>
        <v>0</v>
      </c>
      <c r="N309" s="22"/>
      <c r="O309" s="12">
        <f>SUM(O306:O308)</f>
        <v>0</v>
      </c>
      <c r="P309" s="13"/>
      <c r="Q309" s="12">
        <f>SUM(Q306:Q308)</f>
        <v>0</v>
      </c>
      <c r="R309" s="22"/>
      <c r="S309" s="12">
        <f>SUM(S306:S308)</f>
        <v>0</v>
      </c>
      <c r="T309" s="22"/>
      <c r="U309" s="12">
        <f>SUM(U306:U308)</f>
        <v>0</v>
      </c>
      <c r="V309" s="22"/>
      <c r="W309" s="12">
        <f>SUM(W306:W308)</f>
        <v>0</v>
      </c>
      <c r="X309" s="22"/>
      <c r="Y309" s="12">
        <f>SUM(Y306:Y308)</f>
        <v>0</v>
      </c>
      <c r="Z309" s="22"/>
      <c r="AA309" s="12">
        <f>SUM(AA306:AA308)</f>
        <v>0</v>
      </c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</row>
    <row r="310" spans="1:57" ht="16.5" customHeight="1" hidden="1" thickTop="1">
      <c r="A310" s="6"/>
      <c r="B310" s="7"/>
      <c r="C310" s="8"/>
      <c r="D310" s="6"/>
      <c r="E310" s="22"/>
      <c r="F310" s="6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</row>
    <row r="311" spans="1:57" ht="16.5" customHeight="1" hidden="1">
      <c r="A311" s="6" t="s">
        <v>138</v>
      </c>
      <c r="B311" s="7"/>
      <c r="C311" s="8"/>
      <c r="D311" s="6"/>
      <c r="E311" s="22"/>
      <c r="F311" s="6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</row>
    <row r="312" spans="1:57" ht="16.5" customHeight="1" hidden="1">
      <c r="A312" s="6" t="s">
        <v>56</v>
      </c>
      <c r="B312" s="7" t="s">
        <v>20</v>
      </c>
      <c r="C312" s="8">
        <v>8090.1</v>
      </c>
      <c r="D312" s="6"/>
      <c r="E312" s="11">
        <v>0</v>
      </c>
      <c r="F312" s="6"/>
      <c r="G312" s="11">
        <v>0</v>
      </c>
      <c r="H312" s="13"/>
      <c r="I312" s="11">
        <v>0</v>
      </c>
      <c r="J312" s="13"/>
      <c r="K312" s="11">
        <v>0</v>
      </c>
      <c r="L312" s="13"/>
      <c r="M312" s="11">
        <v>0</v>
      </c>
      <c r="N312" s="22"/>
      <c r="O312" s="11">
        <v>0</v>
      </c>
      <c r="P312" s="13"/>
      <c r="Q312" s="11">
        <v>0</v>
      </c>
      <c r="R312" s="22"/>
      <c r="S312" s="11">
        <v>0</v>
      </c>
      <c r="T312" s="22"/>
      <c r="U312" s="11">
        <v>0</v>
      </c>
      <c r="V312" s="22"/>
      <c r="W312" s="11">
        <v>0</v>
      </c>
      <c r="X312" s="22"/>
      <c r="Y312" s="11">
        <v>0</v>
      </c>
      <c r="Z312" s="22"/>
      <c r="AA312" s="11">
        <v>0</v>
      </c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</row>
    <row r="313" spans="1:57" ht="16.5" customHeight="1" hidden="1">
      <c r="A313" s="6" t="s">
        <v>58</v>
      </c>
      <c r="B313" s="7" t="s">
        <v>20</v>
      </c>
      <c r="C313" s="8">
        <f>+C312+0.1</f>
        <v>8090.200000000001</v>
      </c>
      <c r="D313" s="6"/>
      <c r="E313" s="37">
        <v>0</v>
      </c>
      <c r="F313" s="6"/>
      <c r="G313" s="37">
        <v>0</v>
      </c>
      <c r="H313" s="13"/>
      <c r="I313" s="37">
        <v>0</v>
      </c>
      <c r="J313" s="13"/>
      <c r="K313" s="37">
        <v>0</v>
      </c>
      <c r="L313" s="13"/>
      <c r="M313" s="37">
        <v>0</v>
      </c>
      <c r="N313" s="22"/>
      <c r="O313" s="37">
        <v>0</v>
      </c>
      <c r="P313" s="13"/>
      <c r="Q313" s="37">
        <v>0</v>
      </c>
      <c r="R313" s="22"/>
      <c r="S313" s="37">
        <v>0</v>
      </c>
      <c r="T313" s="22"/>
      <c r="U313" s="37">
        <v>0</v>
      </c>
      <c r="V313" s="22"/>
      <c r="W313" s="37">
        <v>0</v>
      </c>
      <c r="X313" s="22"/>
      <c r="Y313" s="37">
        <v>0</v>
      </c>
      <c r="Z313" s="22"/>
      <c r="AA313" s="37">
        <v>0</v>
      </c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</row>
    <row r="314" spans="1:57" ht="16.5" customHeight="1" hidden="1">
      <c r="A314" s="6" t="s">
        <v>59</v>
      </c>
      <c r="B314" s="7" t="s">
        <v>20</v>
      </c>
      <c r="C314" s="8">
        <f>+C312+0.3</f>
        <v>8090.400000000001</v>
      </c>
      <c r="D314" s="6"/>
      <c r="E314" s="37">
        <v>0</v>
      </c>
      <c r="F314" s="6"/>
      <c r="G314" s="37">
        <v>0</v>
      </c>
      <c r="H314" s="13"/>
      <c r="I314" s="37">
        <v>0</v>
      </c>
      <c r="J314" s="13"/>
      <c r="K314" s="37">
        <v>0</v>
      </c>
      <c r="L314" s="13"/>
      <c r="M314" s="37">
        <v>0</v>
      </c>
      <c r="N314" s="22"/>
      <c r="O314" s="37">
        <v>0</v>
      </c>
      <c r="P314" s="13"/>
      <c r="Q314" s="37">
        <v>0</v>
      </c>
      <c r="R314" s="22"/>
      <c r="S314" s="37">
        <v>0</v>
      </c>
      <c r="T314" s="22"/>
      <c r="U314" s="37">
        <v>0</v>
      </c>
      <c r="V314" s="22"/>
      <c r="W314" s="37">
        <v>0</v>
      </c>
      <c r="X314" s="22"/>
      <c r="Y314" s="37">
        <v>0</v>
      </c>
      <c r="Z314" s="22"/>
      <c r="AA314" s="37">
        <v>0</v>
      </c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</row>
    <row r="315" spans="1:57" ht="16.5" customHeight="1" hidden="1" thickBot="1">
      <c r="A315" s="6" t="s">
        <v>60</v>
      </c>
      <c r="B315" s="7"/>
      <c r="C315" s="8"/>
      <c r="D315" s="6"/>
      <c r="E315" s="12">
        <f>SUM(E312:E314)</f>
        <v>0</v>
      </c>
      <c r="F315" s="6"/>
      <c r="G315" s="12">
        <f>SUM(G312:G314)</f>
        <v>0</v>
      </c>
      <c r="H315" s="13"/>
      <c r="I315" s="12">
        <f>SUM(I312:I314)</f>
        <v>0</v>
      </c>
      <c r="J315" s="13"/>
      <c r="K315" s="12">
        <f>SUM(K312:K314)</f>
        <v>0</v>
      </c>
      <c r="L315" s="13"/>
      <c r="M315" s="12">
        <f>SUM(M312:M314)</f>
        <v>0</v>
      </c>
      <c r="N315" s="22"/>
      <c r="O315" s="12">
        <f>SUM(O312:O314)</f>
        <v>0</v>
      </c>
      <c r="P315" s="13"/>
      <c r="Q315" s="12">
        <f>SUM(Q312:Q314)</f>
        <v>0</v>
      </c>
      <c r="R315" s="22"/>
      <c r="S315" s="12">
        <f>SUM(S312:S314)</f>
        <v>0</v>
      </c>
      <c r="T315" s="22"/>
      <c r="U315" s="12">
        <f>SUM(U312:U314)</f>
        <v>0</v>
      </c>
      <c r="V315" s="22"/>
      <c r="W315" s="12">
        <f>SUM(W312:W314)</f>
        <v>0</v>
      </c>
      <c r="X315" s="22"/>
      <c r="Y315" s="12">
        <f>SUM(Y312:Y314)</f>
        <v>0</v>
      </c>
      <c r="Z315" s="22"/>
      <c r="AA315" s="12">
        <f>SUM(AA312:AA314)</f>
        <v>0</v>
      </c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</row>
    <row r="316" spans="1:57" ht="16.5" customHeight="1" hidden="1" thickTop="1">
      <c r="A316" s="6"/>
      <c r="B316" s="7"/>
      <c r="C316" s="8"/>
      <c r="D316" s="6"/>
      <c r="E316" s="22"/>
      <c r="F316" s="6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</row>
    <row r="317" spans="1:57" ht="16.5" customHeight="1" hidden="1">
      <c r="A317" s="6" t="s">
        <v>139</v>
      </c>
      <c r="B317" s="7"/>
      <c r="C317" s="8"/>
      <c r="D317" s="6"/>
      <c r="E317" s="22"/>
      <c r="F317" s="6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</row>
    <row r="318" spans="1:57" ht="16.5" customHeight="1" hidden="1">
      <c r="A318" s="6" t="s">
        <v>56</v>
      </c>
      <c r="B318" s="7" t="s">
        <v>20</v>
      </c>
      <c r="C318" s="8">
        <v>8160.1</v>
      </c>
      <c r="D318" s="6"/>
      <c r="E318" s="11">
        <v>0</v>
      </c>
      <c r="F318" s="6"/>
      <c r="G318" s="11">
        <v>0</v>
      </c>
      <c r="H318" s="13"/>
      <c r="I318" s="11">
        <v>0</v>
      </c>
      <c r="J318" s="13"/>
      <c r="K318" s="11">
        <v>0</v>
      </c>
      <c r="L318" s="13"/>
      <c r="M318" s="11">
        <v>0</v>
      </c>
      <c r="N318" s="22"/>
      <c r="O318" s="11">
        <v>0</v>
      </c>
      <c r="P318" s="13"/>
      <c r="Q318" s="11">
        <v>0</v>
      </c>
      <c r="R318" s="22"/>
      <c r="S318" s="11">
        <v>0</v>
      </c>
      <c r="T318" s="22"/>
      <c r="U318" s="11">
        <v>0</v>
      </c>
      <c r="V318" s="22"/>
      <c r="W318" s="11">
        <v>0</v>
      </c>
      <c r="X318" s="22"/>
      <c r="Y318" s="11">
        <v>0</v>
      </c>
      <c r="Z318" s="22"/>
      <c r="AA318" s="11">
        <v>0</v>
      </c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</row>
    <row r="319" spans="1:57" ht="16.5" customHeight="1" hidden="1">
      <c r="A319" s="6" t="s">
        <v>58</v>
      </c>
      <c r="B319" s="7" t="s">
        <v>20</v>
      </c>
      <c r="C319" s="8">
        <f>+C318+0.1</f>
        <v>8160.200000000001</v>
      </c>
      <c r="D319" s="6"/>
      <c r="E319" s="37">
        <v>0</v>
      </c>
      <c r="F319" s="6"/>
      <c r="G319" s="37">
        <v>0</v>
      </c>
      <c r="H319" s="13"/>
      <c r="I319" s="37">
        <v>0</v>
      </c>
      <c r="J319" s="13"/>
      <c r="K319" s="37">
        <v>0</v>
      </c>
      <c r="L319" s="13"/>
      <c r="M319" s="37">
        <v>0</v>
      </c>
      <c r="N319" s="22"/>
      <c r="O319" s="37">
        <v>0</v>
      </c>
      <c r="P319" s="13"/>
      <c r="Q319" s="37">
        <v>0</v>
      </c>
      <c r="R319" s="22"/>
      <c r="S319" s="37">
        <v>0</v>
      </c>
      <c r="T319" s="22"/>
      <c r="U319" s="37">
        <v>0</v>
      </c>
      <c r="V319" s="22"/>
      <c r="W319" s="37">
        <v>0</v>
      </c>
      <c r="X319" s="22"/>
      <c r="Y319" s="37">
        <v>0</v>
      </c>
      <c r="Z319" s="22"/>
      <c r="AA319" s="37">
        <v>0</v>
      </c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</row>
    <row r="320" spans="1:57" ht="16.5" customHeight="1" hidden="1">
      <c r="A320" s="6" t="s">
        <v>59</v>
      </c>
      <c r="B320" s="7" t="s">
        <v>20</v>
      </c>
      <c r="C320" s="8">
        <f>+C318+0.3</f>
        <v>8160.400000000001</v>
      </c>
      <c r="D320" s="6"/>
      <c r="E320" s="37">
        <v>0</v>
      </c>
      <c r="F320" s="6"/>
      <c r="G320" s="37">
        <v>0</v>
      </c>
      <c r="H320" s="13"/>
      <c r="I320" s="37">
        <v>0</v>
      </c>
      <c r="J320" s="13"/>
      <c r="K320" s="37">
        <v>0</v>
      </c>
      <c r="L320" s="13"/>
      <c r="M320" s="37">
        <v>0</v>
      </c>
      <c r="N320" s="22"/>
      <c r="O320" s="37">
        <v>0</v>
      </c>
      <c r="P320" s="13"/>
      <c r="Q320" s="37">
        <v>0</v>
      </c>
      <c r="R320" s="22"/>
      <c r="S320" s="37">
        <v>0</v>
      </c>
      <c r="T320" s="22"/>
      <c r="U320" s="37">
        <v>0</v>
      </c>
      <c r="V320" s="22"/>
      <c r="W320" s="37">
        <v>0</v>
      </c>
      <c r="X320" s="22"/>
      <c r="Y320" s="37">
        <v>0</v>
      </c>
      <c r="Z320" s="22"/>
      <c r="AA320" s="37">
        <v>0</v>
      </c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</row>
    <row r="321" spans="1:57" ht="16.5" customHeight="1" hidden="1" thickBot="1">
      <c r="A321" s="6" t="s">
        <v>60</v>
      </c>
      <c r="B321" s="7"/>
      <c r="C321" s="8"/>
      <c r="D321" s="6"/>
      <c r="E321" s="12">
        <f>SUM(E318:E320)</f>
        <v>0</v>
      </c>
      <c r="F321" s="6"/>
      <c r="G321" s="12">
        <f>SUM(G318:G320)</f>
        <v>0</v>
      </c>
      <c r="H321" s="13"/>
      <c r="I321" s="12">
        <f>SUM(I318:I320)</f>
        <v>0</v>
      </c>
      <c r="J321" s="13"/>
      <c r="K321" s="12">
        <f>SUM(K318:K320)</f>
        <v>0</v>
      </c>
      <c r="L321" s="13"/>
      <c r="M321" s="12">
        <f>SUM(M318:M320)</f>
        <v>0</v>
      </c>
      <c r="N321" s="22"/>
      <c r="O321" s="12">
        <f>SUM(O318:O320)</f>
        <v>0</v>
      </c>
      <c r="P321" s="13"/>
      <c r="Q321" s="12">
        <f>SUM(Q318:Q320)</f>
        <v>0</v>
      </c>
      <c r="R321" s="22"/>
      <c r="S321" s="12">
        <f>SUM(S318:S320)</f>
        <v>0</v>
      </c>
      <c r="T321" s="22"/>
      <c r="U321" s="12">
        <f>SUM(U318:U320)</f>
        <v>0</v>
      </c>
      <c r="V321" s="22"/>
      <c r="W321" s="12">
        <f>SUM(W318:W320)</f>
        <v>0</v>
      </c>
      <c r="X321" s="22"/>
      <c r="Y321" s="12">
        <f>SUM(Y318:Y320)</f>
        <v>0</v>
      </c>
      <c r="Z321" s="22"/>
      <c r="AA321" s="12">
        <f>SUM(AA318:AA320)</f>
        <v>0</v>
      </c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</row>
    <row r="322" spans="1:57" ht="16.5" customHeight="1" hidden="1" thickTop="1">
      <c r="A322" s="6"/>
      <c r="B322" s="7"/>
      <c r="C322" s="8"/>
      <c r="D322" s="6"/>
      <c r="E322" s="22"/>
      <c r="F322" s="6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</row>
    <row r="323" spans="1:57" ht="16.5" customHeight="1" hidden="1">
      <c r="A323" s="6" t="s">
        <v>140</v>
      </c>
      <c r="B323" s="7"/>
      <c r="C323" s="8"/>
      <c r="D323" s="6"/>
      <c r="E323" s="22"/>
      <c r="F323" s="6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</row>
    <row r="324" spans="1:57" ht="16.5" customHeight="1" hidden="1">
      <c r="A324" s="6" t="s">
        <v>56</v>
      </c>
      <c r="B324" s="7" t="s">
        <v>20</v>
      </c>
      <c r="C324" s="8">
        <v>8510.1</v>
      </c>
      <c r="D324" s="6"/>
      <c r="E324" s="11">
        <v>0</v>
      </c>
      <c r="F324" s="6"/>
      <c r="G324" s="11">
        <v>0</v>
      </c>
      <c r="H324" s="13"/>
      <c r="I324" s="11">
        <v>0</v>
      </c>
      <c r="J324" s="13"/>
      <c r="K324" s="11">
        <v>0</v>
      </c>
      <c r="L324" s="13"/>
      <c r="M324" s="11">
        <v>0</v>
      </c>
      <c r="N324" s="22"/>
      <c r="O324" s="11">
        <v>0</v>
      </c>
      <c r="P324" s="13"/>
      <c r="Q324" s="11">
        <v>0</v>
      </c>
      <c r="R324" s="22"/>
      <c r="S324" s="11">
        <v>0</v>
      </c>
      <c r="T324" s="22"/>
      <c r="U324" s="11">
        <v>0</v>
      </c>
      <c r="V324" s="22"/>
      <c r="W324" s="11">
        <v>0</v>
      </c>
      <c r="X324" s="22"/>
      <c r="Y324" s="11">
        <v>0</v>
      </c>
      <c r="Z324" s="22"/>
      <c r="AA324" s="11">
        <v>0</v>
      </c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</row>
    <row r="325" spans="1:57" ht="16.5" customHeight="1" hidden="1">
      <c r="A325" s="6" t="s">
        <v>58</v>
      </c>
      <c r="B325" s="7" t="s">
        <v>20</v>
      </c>
      <c r="C325" s="8">
        <f>+C324+0.1</f>
        <v>8510.2</v>
      </c>
      <c r="D325" s="6"/>
      <c r="E325" s="37">
        <v>0</v>
      </c>
      <c r="F325" s="6"/>
      <c r="G325" s="37">
        <v>0</v>
      </c>
      <c r="H325" s="13"/>
      <c r="I325" s="37">
        <v>0</v>
      </c>
      <c r="J325" s="13"/>
      <c r="K325" s="37">
        <v>0</v>
      </c>
      <c r="L325" s="13"/>
      <c r="M325" s="37">
        <v>0</v>
      </c>
      <c r="N325" s="22"/>
      <c r="O325" s="37">
        <v>0</v>
      </c>
      <c r="P325" s="13"/>
      <c r="Q325" s="37">
        <v>0</v>
      </c>
      <c r="R325" s="22"/>
      <c r="S325" s="37">
        <v>0</v>
      </c>
      <c r="T325" s="22"/>
      <c r="U325" s="37">
        <v>0</v>
      </c>
      <c r="V325" s="22"/>
      <c r="W325" s="37">
        <v>0</v>
      </c>
      <c r="X325" s="22"/>
      <c r="Y325" s="37">
        <v>0</v>
      </c>
      <c r="Z325" s="22"/>
      <c r="AA325" s="37">
        <v>0</v>
      </c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</row>
    <row r="326" spans="1:57" ht="16.5" customHeight="1" hidden="1">
      <c r="A326" s="6" t="s">
        <v>59</v>
      </c>
      <c r="B326" s="7" t="s">
        <v>20</v>
      </c>
      <c r="C326" s="8">
        <f>+C324+0.3</f>
        <v>8510.4</v>
      </c>
      <c r="D326" s="6"/>
      <c r="E326" s="37">
        <v>0</v>
      </c>
      <c r="F326" s="6"/>
      <c r="G326" s="37">
        <v>0</v>
      </c>
      <c r="H326" s="13"/>
      <c r="I326" s="37">
        <v>0</v>
      </c>
      <c r="J326" s="13"/>
      <c r="K326" s="37">
        <v>0</v>
      </c>
      <c r="L326" s="13"/>
      <c r="M326" s="37">
        <v>0</v>
      </c>
      <c r="N326" s="22"/>
      <c r="O326" s="37">
        <v>0</v>
      </c>
      <c r="P326" s="13"/>
      <c r="Q326" s="37">
        <v>0</v>
      </c>
      <c r="R326" s="22"/>
      <c r="S326" s="37">
        <v>0</v>
      </c>
      <c r="T326" s="22"/>
      <c r="U326" s="37">
        <v>0</v>
      </c>
      <c r="V326" s="22"/>
      <c r="W326" s="37">
        <v>0</v>
      </c>
      <c r="X326" s="22"/>
      <c r="Y326" s="37">
        <v>0</v>
      </c>
      <c r="Z326" s="22"/>
      <c r="AA326" s="37">
        <v>0</v>
      </c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</row>
    <row r="327" spans="1:57" ht="16.5" customHeight="1" hidden="1" thickBot="1">
      <c r="A327" s="6" t="s">
        <v>60</v>
      </c>
      <c r="B327" s="7"/>
      <c r="C327" s="8"/>
      <c r="D327" s="6"/>
      <c r="E327" s="12">
        <f>SUM(E324:E326)</f>
        <v>0</v>
      </c>
      <c r="F327" s="6"/>
      <c r="G327" s="12">
        <f>SUM(G324:G326)</f>
        <v>0</v>
      </c>
      <c r="H327" s="13"/>
      <c r="I327" s="12">
        <f>SUM(I324:I326)</f>
        <v>0</v>
      </c>
      <c r="J327" s="13"/>
      <c r="K327" s="12">
        <f>SUM(K324:K326)</f>
        <v>0</v>
      </c>
      <c r="L327" s="13"/>
      <c r="M327" s="12">
        <f>SUM(M324:M326)</f>
        <v>0</v>
      </c>
      <c r="N327" s="22"/>
      <c r="O327" s="12">
        <f>SUM(O324:O326)</f>
        <v>0</v>
      </c>
      <c r="P327" s="13"/>
      <c r="Q327" s="12">
        <f>SUM(Q324:Q326)</f>
        <v>0</v>
      </c>
      <c r="R327" s="22"/>
      <c r="S327" s="12">
        <f>SUM(S324:S326)</f>
        <v>0</v>
      </c>
      <c r="T327" s="22"/>
      <c r="U327" s="12">
        <f>SUM(U324:U326)</f>
        <v>0</v>
      </c>
      <c r="V327" s="22"/>
      <c r="W327" s="12">
        <f>SUM(W324:W326)</f>
        <v>0</v>
      </c>
      <c r="X327" s="22"/>
      <c r="Y327" s="12">
        <f>SUM(Y324:Y326)</f>
        <v>0</v>
      </c>
      <c r="Z327" s="22"/>
      <c r="AA327" s="12">
        <f>SUM(AA324:AA326)</f>
        <v>0</v>
      </c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</row>
    <row r="328" spans="1:57" ht="16.5" customHeight="1" hidden="1" thickTop="1">
      <c r="A328" s="6"/>
      <c r="B328" s="7"/>
      <c r="C328" s="8"/>
      <c r="D328" s="6"/>
      <c r="E328" s="22"/>
      <c r="F328" s="6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</row>
    <row r="329" spans="1:57" ht="16.5" customHeight="1" hidden="1">
      <c r="A329" s="6" t="s">
        <v>141</v>
      </c>
      <c r="B329" s="7"/>
      <c r="C329" s="8"/>
      <c r="D329" s="6"/>
      <c r="E329" s="22"/>
      <c r="F329" s="6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</row>
    <row r="330" spans="1:57" ht="16.5" customHeight="1" hidden="1">
      <c r="A330" s="6" t="s">
        <v>56</v>
      </c>
      <c r="B330" s="7" t="s">
        <v>20</v>
      </c>
      <c r="C330" s="8">
        <v>8520.1</v>
      </c>
      <c r="D330" s="6"/>
      <c r="E330" s="11">
        <v>0</v>
      </c>
      <c r="F330" s="6"/>
      <c r="G330" s="11">
        <v>0</v>
      </c>
      <c r="H330" s="13"/>
      <c r="I330" s="11">
        <v>0</v>
      </c>
      <c r="J330" s="13"/>
      <c r="K330" s="11">
        <v>0</v>
      </c>
      <c r="L330" s="13"/>
      <c r="M330" s="11">
        <v>0</v>
      </c>
      <c r="N330" s="22"/>
      <c r="O330" s="11">
        <v>0</v>
      </c>
      <c r="P330" s="13"/>
      <c r="Q330" s="11">
        <v>0</v>
      </c>
      <c r="R330" s="22"/>
      <c r="S330" s="11">
        <v>0</v>
      </c>
      <c r="T330" s="22"/>
      <c r="U330" s="11">
        <v>0</v>
      </c>
      <c r="V330" s="22"/>
      <c r="W330" s="11">
        <v>0</v>
      </c>
      <c r="X330" s="22"/>
      <c r="Y330" s="11">
        <v>0</v>
      </c>
      <c r="Z330" s="22"/>
      <c r="AA330" s="11">
        <v>0</v>
      </c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</row>
    <row r="331" spans="1:57" ht="16.5" customHeight="1" hidden="1">
      <c r="A331" s="6" t="s">
        <v>58</v>
      </c>
      <c r="B331" s="7" t="s">
        <v>20</v>
      </c>
      <c r="C331" s="8">
        <f>+C330+0.1</f>
        <v>8520.2</v>
      </c>
      <c r="D331" s="6"/>
      <c r="E331" s="37">
        <v>0</v>
      </c>
      <c r="F331" s="6"/>
      <c r="G331" s="37">
        <v>0</v>
      </c>
      <c r="H331" s="13"/>
      <c r="I331" s="37">
        <v>0</v>
      </c>
      <c r="J331" s="13"/>
      <c r="K331" s="37">
        <v>0</v>
      </c>
      <c r="L331" s="13"/>
      <c r="M331" s="37">
        <v>0</v>
      </c>
      <c r="N331" s="22"/>
      <c r="O331" s="37">
        <v>0</v>
      </c>
      <c r="P331" s="13"/>
      <c r="Q331" s="37">
        <v>0</v>
      </c>
      <c r="R331" s="22"/>
      <c r="S331" s="37">
        <v>0</v>
      </c>
      <c r="T331" s="22"/>
      <c r="U331" s="37">
        <v>0</v>
      </c>
      <c r="V331" s="22"/>
      <c r="W331" s="37">
        <v>0</v>
      </c>
      <c r="X331" s="22"/>
      <c r="Y331" s="37">
        <v>0</v>
      </c>
      <c r="Z331" s="22"/>
      <c r="AA331" s="37">
        <v>0</v>
      </c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</row>
    <row r="332" spans="1:57" ht="16.5" customHeight="1" hidden="1">
      <c r="A332" s="6" t="s">
        <v>59</v>
      </c>
      <c r="B332" s="7" t="s">
        <v>20</v>
      </c>
      <c r="C332" s="8">
        <f>+C330+0.3</f>
        <v>8520.4</v>
      </c>
      <c r="D332" s="6"/>
      <c r="E332" s="37">
        <v>0</v>
      </c>
      <c r="F332" s="6"/>
      <c r="G332" s="37">
        <v>0</v>
      </c>
      <c r="H332" s="13"/>
      <c r="I332" s="37">
        <v>0</v>
      </c>
      <c r="J332" s="13"/>
      <c r="K332" s="37">
        <v>0</v>
      </c>
      <c r="L332" s="13"/>
      <c r="M332" s="37">
        <v>0</v>
      </c>
      <c r="N332" s="22"/>
      <c r="O332" s="37">
        <v>0</v>
      </c>
      <c r="P332" s="13"/>
      <c r="Q332" s="37">
        <v>0</v>
      </c>
      <c r="R332" s="22"/>
      <c r="S332" s="37">
        <v>0</v>
      </c>
      <c r="T332" s="22"/>
      <c r="U332" s="37">
        <v>0</v>
      </c>
      <c r="V332" s="22"/>
      <c r="W332" s="37">
        <v>0</v>
      </c>
      <c r="X332" s="22"/>
      <c r="Y332" s="37">
        <v>0</v>
      </c>
      <c r="Z332" s="22"/>
      <c r="AA332" s="37">
        <v>0</v>
      </c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</row>
    <row r="333" spans="1:57" ht="16.5" customHeight="1" hidden="1" thickBot="1">
      <c r="A333" s="6" t="s">
        <v>60</v>
      </c>
      <c r="B333" s="7"/>
      <c r="C333" s="8"/>
      <c r="D333" s="6"/>
      <c r="E333" s="12">
        <f>SUM(E330:E332)</f>
        <v>0</v>
      </c>
      <c r="F333" s="6"/>
      <c r="G333" s="12">
        <f>SUM(G330:G332)</f>
        <v>0</v>
      </c>
      <c r="H333" s="13"/>
      <c r="I333" s="12">
        <f>SUM(I330:I332)</f>
        <v>0</v>
      </c>
      <c r="J333" s="13"/>
      <c r="K333" s="12">
        <f>SUM(K330:K332)</f>
        <v>0</v>
      </c>
      <c r="L333" s="13"/>
      <c r="M333" s="12">
        <f>SUM(M330:M332)</f>
        <v>0</v>
      </c>
      <c r="N333" s="22"/>
      <c r="O333" s="12">
        <f>SUM(O330:O332)</f>
        <v>0</v>
      </c>
      <c r="P333" s="13"/>
      <c r="Q333" s="12">
        <f>SUM(Q330:Q332)</f>
        <v>0</v>
      </c>
      <c r="R333" s="22"/>
      <c r="S333" s="12">
        <f>SUM(S330:S332)</f>
        <v>0</v>
      </c>
      <c r="T333" s="22"/>
      <c r="U333" s="12">
        <f>SUM(U330:U332)</f>
        <v>0</v>
      </c>
      <c r="V333" s="22"/>
      <c r="W333" s="12">
        <f>SUM(W330:W332)</f>
        <v>0</v>
      </c>
      <c r="X333" s="22"/>
      <c r="Y333" s="12">
        <f>SUM(Y330:Y332)</f>
        <v>0</v>
      </c>
      <c r="Z333" s="22"/>
      <c r="AA333" s="12">
        <f>SUM(AA330:AA332)</f>
        <v>0</v>
      </c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</row>
    <row r="334" spans="1:57" ht="16.5" customHeight="1" hidden="1">
      <c r="A334" s="6"/>
      <c r="B334" s="7"/>
      <c r="C334" s="8"/>
      <c r="D334" s="6"/>
      <c r="E334" s="22"/>
      <c r="F334" s="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</row>
    <row r="335" spans="1:57" ht="16.5" customHeight="1" hidden="1">
      <c r="A335" s="6" t="s">
        <v>142</v>
      </c>
      <c r="B335" s="7"/>
      <c r="C335" s="8"/>
      <c r="D335" s="6"/>
      <c r="E335" s="22"/>
      <c r="F335" s="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</row>
    <row r="336" spans="1:57" ht="16.5" customHeight="1" hidden="1">
      <c r="A336" s="6" t="s">
        <v>56</v>
      </c>
      <c r="B336" s="7" t="s">
        <v>20</v>
      </c>
      <c r="C336" s="8">
        <v>8540.1</v>
      </c>
      <c r="D336" s="6"/>
      <c r="E336" s="11">
        <v>0</v>
      </c>
      <c r="F336" s="6"/>
      <c r="G336" s="11">
        <v>0</v>
      </c>
      <c r="H336" s="13"/>
      <c r="I336" s="11">
        <v>0</v>
      </c>
      <c r="J336" s="13"/>
      <c r="K336" s="11">
        <v>0</v>
      </c>
      <c r="L336" s="13"/>
      <c r="M336" s="11">
        <v>0</v>
      </c>
      <c r="N336" s="22"/>
      <c r="O336" s="11">
        <v>0</v>
      </c>
      <c r="P336" s="13"/>
      <c r="Q336" s="11">
        <v>0</v>
      </c>
      <c r="R336" s="22"/>
      <c r="S336" s="11">
        <v>0</v>
      </c>
      <c r="T336" s="22"/>
      <c r="U336" s="11">
        <v>0</v>
      </c>
      <c r="V336" s="22"/>
      <c r="W336" s="11">
        <v>0</v>
      </c>
      <c r="X336" s="22"/>
      <c r="Y336" s="11">
        <v>0</v>
      </c>
      <c r="Z336" s="22"/>
      <c r="AA336" s="11">
        <v>0</v>
      </c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</row>
    <row r="337" spans="1:57" ht="16.5" customHeight="1" hidden="1">
      <c r="A337" s="6" t="s">
        <v>58</v>
      </c>
      <c r="B337" s="7" t="s">
        <v>20</v>
      </c>
      <c r="C337" s="8">
        <f>+C336+0.1</f>
        <v>8540.2</v>
      </c>
      <c r="D337" s="6"/>
      <c r="E337" s="37">
        <v>0</v>
      </c>
      <c r="F337" s="6"/>
      <c r="G337" s="37">
        <v>0</v>
      </c>
      <c r="H337" s="13"/>
      <c r="I337" s="37">
        <v>0</v>
      </c>
      <c r="J337" s="13"/>
      <c r="K337" s="37">
        <v>0</v>
      </c>
      <c r="L337" s="13"/>
      <c r="M337" s="37">
        <v>0</v>
      </c>
      <c r="N337" s="22"/>
      <c r="O337" s="37">
        <v>0</v>
      </c>
      <c r="P337" s="13"/>
      <c r="Q337" s="37">
        <v>0</v>
      </c>
      <c r="R337" s="22"/>
      <c r="S337" s="37">
        <v>0</v>
      </c>
      <c r="T337" s="22"/>
      <c r="U337" s="37">
        <v>0</v>
      </c>
      <c r="V337" s="22"/>
      <c r="W337" s="37">
        <v>0</v>
      </c>
      <c r="X337" s="22"/>
      <c r="Y337" s="37">
        <v>0</v>
      </c>
      <c r="Z337" s="22"/>
      <c r="AA337" s="37">
        <v>0</v>
      </c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</row>
    <row r="338" spans="1:57" ht="16.5" customHeight="1" hidden="1">
      <c r="A338" s="6" t="s">
        <v>59</v>
      </c>
      <c r="B338" s="7" t="s">
        <v>20</v>
      </c>
      <c r="C338" s="8">
        <f>+C336+0.3</f>
        <v>8540.4</v>
      </c>
      <c r="D338" s="6"/>
      <c r="E338" s="37">
        <v>0</v>
      </c>
      <c r="F338" s="6"/>
      <c r="G338" s="37">
        <v>0</v>
      </c>
      <c r="H338" s="13"/>
      <c r="I338" s="37">
        <v>0</v>
      </c>
      <c r="J338" s="13"/>
      <c r="K338" s="37">
        <v>0</v>
      </c>
      <c r="L338" s="13"/>
      <c r="M338" s="37">
        <v>0</v>
      </c>
      <c r="N338" s="22"/>
      <c r="O338" s="37">
        <v>0</v>
      </c>
      <c r="P338" s="13"/>
      <c r="Q338" s="37">
        <v>0</v>
      </c>
      <c r="R338" s="22"/>
      <c r="S338" s="37">
        <v>0</v>
      </c>
      <c r="T338" s="22"/>
      <c r="U338" s="37">
        <v>0</v>
      </c>
      <c r="V338" s="22"/>
      <c r="W338" s="37">
        <v>0</v>
      </c>
      <c r="X338" s="22"/>
      <c r="Y338" s="37">
        <v>0</v>
      </c>
      <c r="Z338" s="22"/>
      <c r="AA338" s="37">
        <v>0</v>
      </c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</row>
    <row r="339" spans="1:57" ht="16.5" customHeight="1" hidden="1" thickBot="1">
      <c r="A339" s="6" t="s">
        <v>60</v>
      </c>
      <c r="B339" s="7"/>
      <c r="C339" s="8"/>
      <c r="D339" s="6"/>
      <c r="E339" s="12">
        <f>SUM(E336:E338)</f>
        <v>0</v>
      </c>
      <c r="F339" s="6"/>
      <c r="G339" s="12">
        <f>SUM(G336:G338)</f>
        <v>0</v>
      </c>
      <c r="H339" s="13"/>
      <c r="I339" s="12">
        <f>SUM(I336:I338)</f>
        <v>0</v>
      </c>
      <c r="J339" s="13"/>
      <c r="K339" s="12">
        <f>SUM(K336:K338)</f>
        <v>0</v>
      </c>
      <c r="L339" s="13"/>
      <c r="M339" s="12">
        <f>SUM(M336:M338)</f>
        <v>0</v>
      </c>
      <c r="N339" s="22"/>
      <c r="O339" s="12">
        <f>SUM(O336:O338)</f>
        <v>0</v>
      </c>
      <c r="P339" s="13"/>
      <c r="Q339" s="12">
        <f>SUM(Q336:Q338)</f>
        <v>0</v>
      </c>
      <c r="R339" s="22"/>
      <c r="S339" s="12">
        <f>SUM(S336:S338)</f>
        <v>0</v>
      </c>
      <c r="T339" s="22"/>
      <c r="U339" s="12">
        <f>SUM(U336:U338)</f>
        <v>0</v>
      </c>
      <c r="V339" s="22"/>
      <c r="W339" s="12">
        <f>SUM(W336:W338)</f>
        <v>0</v>
      </c>
      <c r="X339" s="22"/>
      <c r="Y339" s="12">
        <f>SUM(Y336:Y338)</f>
        <v>0</v>
      </c>
      <c r="Z339" s="22"/>
      <c r="AA339" s="12">
        <f>SUM(AA336:AA338)</f>
        <v>0</v>
      </c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</row>
    <row r="340" spans="1:57" ht="16.5" customHeight="1">
      <c r="A340" s="6" t="s">
        <v>318</v>
      </c>
      <c r="B340" s="7"/>
      <c r="C340" s="8"/>
      <c r="D340" s="6"/>
      <c r="E340" s="22"/>
      <c r="F340" s="6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</row>
    <row r="341" spans="1:57" ht="16.5" customHeight="1">
      <c r="A341" s="30" t="s">
        <v>56</v>
      </c>
      <c r="B341" s="31" t="s">
        <v>20</v>
      </c>
      <c r="C341" s="32">
        <v>8797.1</v>
      </c>
      <c r="D341" s="30"/>
      <c r="E341" s="39">
        <v>0</v>
      </c>
      <c r="F341" s="30"/>
      <c r="G341" s="39">
        <v>0</v>
      </c>
      <c r="H341" s="40"/>
      <c r="I341" s="39">
        <v>0</v>
      </c>
      <c r="J341" s="40"/>
      <c r="K341" s="39">
        <v>0</v>
      </c>
      <c r="L341" s="40"/>
      <c r="M341" s="39">
        <v>0</v>
      </c>
      <c r="N341" s="45"/>
      <c r="O341" s="39">
        <v>0</v>
      </c>
      <c r="P341" s="40"/>
      <c r="Q341" s="39">
        <v>0</v>
      </c>
      <c r="R341" s="45"/>
      <c r="S341" s="39">
        <v>0</v>
      </c>
      <c r="T341" s="45"/>
      <c r="U341" s="39">
        <v>0</v>
      </c>
      <c r="V341" s="45"/>
      <c r="W341" s="39">
        <v>0</v>
      </c>
      <c r="X341" s="45"/>
      <c r="Y341" s="39">
        <v>0</v>
      </c>
      <c r="Z341" s="45"/>
      <c r="AA341" s="39">
        <v>0</v>
      </c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</row>
    <row r="342" spans="1:57" ht="16.5" customHeight="1">
      <c r="A342" s="30" t="s">
        <v>58</v>
      </c>
      <c r="B342" s="31" t="s">
        <v>20</v>
      </c>
      <c r="C342" s="32">
        <v>8797.2</v>
      </c>
      <c r="D342" s="30"/>
      <c r="E342" s="41">
        <v>0</v>
      </c>
      <c r="F342" s="30"/>
      <c r="G342" s="41">
        <v>0</v>
      </c>
      <c r="H342" s="40"/>
      <c r="I342" s="41">
        <v>0</v>
      </c>
      <c r="J342" s="40"/>
      <c r="K342" s="41">
        <v>0</v>
      </c>
      <c r="L342" s="40"/>
      <c r="M342" s="41">
        <v>0</v>
      </c>
      <c r="N342" s="45"/>
      <c r="O342" s="41">
        <v>0</v>
      </c>
      <c r="P342" s="40"/>
      <c r="Q342" s="41">
        <v>0</v>
      </c>
      <c r="R342" s="45"/>
      <c r="S342" s="41">
        <v>0</v>
      </c>
      <c r="T342" s="45"/>
      <c r="U342" s="41">
        <v>0</v>
      </c>
      <c r="V342" s="45"/>
      <c r="W342" s="41">
        <v>0</v>
      </c>
      <c r="X342" s="45"/>
      <c r="Y342" s="41">
        <v>0</v>
      </c>
      <c r="Z342" s="45"/>
      <c r="AA342" s="41">
        <v>0</v>
      </c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</row>
    <row r="343" spans="1:57" ht="16.5" customHeight="1">
      <c r="A343" s="30" t="s">
        <v>59</v>
      </c>
      <c r="B343" s="31" t="s">
        <v>20</v>
      </c>
      <c r="C343" s="32">
        <v>8797.4</v>
      </c>
      <c r="D343" s="30"/>
      <c r="E343" s="41">
        <v>0</v>
      </c>
      <c r="F343" s="30"/>
      <c r="G343" s="41">
        <v>0</v>
      </c>
      <c r="H343" s="40"/>
      <c r="I343" s="41">
        <v>0</v>
      </c>
      <c r="J343" s="40"/>
      <c r="K343" s="41">
        <v>0</v>
      </c>
      <c r="L343" s="40"/>
      <c r="M343" s="41">
        <v>0</v>
      </c>
      <c r="N343" s="45"/>
      <c r="O343" s="41">
        <v>8693.4</v>
      </c>
      <c r="P343" s="40"/>
      <c r="Q343" s="41">
        <v>356.29</v>
      </c>
      <c r="R343" s="45"/>
      <c r="S343" s="41">
        <v>0</v>
      </c>
      <c r="T343" s="45"/>
      <c r="U343" s="41">
        <v>0</v>
      </c>
      <c r="V343" s="45"/>
      <c r="W343" s="41"/>
      <c r="X343" s="45"/>
      <c r="Y343" s="41"/>
      <c r="Z343" s="45"/>
      <c r="AA343" s="41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</row>
    <row r="344" spans="1:57" ht="16.5" customHeight="1" thickBot="1">
      <c r="A344" s="6" t="s">
        <v>60</v>
      </c>
      <c r="B344" s="7"/>
      <c r="C344" s="8"/>
      <c r="D344" s="6"/>
      <c r="E344" s="12">
        <f>SUM(E341:E343)</f>
        <v>0</v>
      </c>
      <c r="F344" s="6"/>
      <c r="G344" s="12">
        <f>SUM(G341:G343)</f>
        <v>0</v>
      </c>
      <c r="H344" s="13"/>
      <c r="I344" s="12">
        <f>SUM(I341:I343)</f>
        <v>0</v>
      </c>
      <c r="J344" s="13"/>
      <c r="K344" s="12">
        <f>SUM(K341:K343)</f>
        <v>0</v>
      </c>
      <c r="L344" s="13"/>
      <c r="M344" s="12">
        <f>SUM(M341:M343)</f>
        <v>0</v>
      </c>
      <c r="N344" s="22"/>
      <c r="O344" s="12">
        <f>SUM(O341:O343)</f>
        <v>8693.4</v>
      </c>
      <c r="P344" s="13"/>
      <c r="Q344" s="12">
        <f>SUM(Q341:Q343)</f>
        <v>356.29</v>
      </c>
      <c r="R344" s="22"/>
      <c r="S344" s="12">
        <f>SUM(S341:S343)</f>
        <v>0</v>
      </c>
      <c r="T344" s="22"/>
      <c r="U344" s="12">
        <f>SUM(U341:U343)</f>
        <v>0</v>
      </c>
      <c r="V344" s="22"/>
      <c r="W344" s="12">
        <f>SUM(W341:W343)</f>
        <v>0</v>
      </c>
      <c r="X344" s="22"/>
      <c r="Y344" s="12">
        <f>SUM(Y341:Y343)</f>
        <v>0</v>
      </c>
      <c r="Z344" s="22"/>
      <c r="AA344" s="12">
        <f>SUM(AA341:AA343)</f>
        <v>0</v>
      </c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</row>
    <row r="345" spans="1:57" ht="16.5" customHeight="1" thickTop="1">
      <c r="A345" s="6"/>
      <c r="B345" s="7"/>
      <c r="C345" s="8"/>
      <c r="D345" s="6"/>
      <c r="E345" s="22"/>
      <c r="F345" s="6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</row>
    <row r="346" spans="1:57" ht="16.5" customHeight="1">
      <c r="A346" s="6" t="s">
        <v>143</v>
      </c>
      <c r="B346" s="7"/>
      <c r="C346" s="8"/>
      <c r="D346" s="6"/>
      <c r="E346" s="22"/>
      <c r="F346" s="6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</row>
    <row r="347" spans="1:57" ht="15.75">
      <c r="A347" s="14" t="s">
        <v>56</v>
      </c>
      <c r="B347" s="15" t="s">
        <v>20</v>
      </c>
      <c r="C347" s="16">
        <v>8810.1</v>
      </c>
      <c r="E347" s="18">
        <v>0</v>
      </c>
      <c r="G347" s="18">
        <v>0</v>
      </c>
      <c r="H347" s="20"/>
      <c r="I347" s="18">
        <v>0</v>
      </c>
      <c r="J347" s="20"/>
      <c r="K347" s="18">
        <v>0</v>
      </c>
      <c r="L347" s="20"/>
      <c r="M347" s="18">
        <v>0</v>
      </c>
      <c r="N347" s="19"/>
      <c r="O347" s="18">
        <v>0</v>
      </c>
      <c r="P347" s="20"/>
      <c r="Q347" s="18">
        <v>0</v>
      </c>
      <c r="R347" s="19"/>
      <c r="S347" s="39">
        <v>0</v>
      </c>
      <c r="T347" s="19"/>
      <c r="U347" s="39">
        <v>0</v>
      </c>
      <c r="V347" s="19"/>
      <c r="W347" s="39">
        <v>0</v>
      </c>
      <c r="X347" s="19"/>
      <c r="Y347" s="39">
        <v>0</v>
      </c>
      <c r="Z347" s="19"/>
      <c r="AA347" s="39">
        <v>0</v>
      </c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</row>
    <row r="348" spans="1:57" ht="15.75">
      <c r="A348" s="14" t="s">
        <v>59</v>
      </c>
      <c r="B348" s="15" t="s">
        <v>20</v>
      </c>
      <c r="C348" s="16">
        <v>8810.4</v>
      </c>
      <c r="E348" s="23">
        <v>0</v>
      </c>
      <c r="G348" s="23">
        <v>0</v>
      </c>
      <c r="H348" s="20"/>
      <c r="I348" s="23">
        <v>0</v>
      </c>
      <c r="J348" s="20"/>
      <c r="K348" s="23">
        <v>0</v>
      </c>
      <c r="L348" s="20"/>
      <c r="M348" s="23">
        <v>0</v>
      </c>
      <c r="N348" s="19"/>
      <c r="O348" s="23">
        <v>4000</v>
      </c>
      <c r="P348" s="20"/>
      <c r="Q348" s="23">
        <v>0</v>
      </c>
      <c r="R348" s="19"/>
      <c r="S348" s="41">
        <v>0</v>
      </c>
      <c r="T348" s="19"/>
      <c r="U348" s="41">
        <v>0</v>
      </c>
      <c r="V348" s="19"/>
      <c r="W348" s="41">
        <v>0</v>
      </c>
      <c r="X348" s="19"/>
      <c r="Y348" s="41">
        <v>0</v>
      </c>
      <c r="Z348" s="19"/>
      <c r="AA348" s="41">
        <v>0</v>
      </c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</row>
    <row r="349" spans="1:57" ht="15.75">
      <c r="A349" s="14" t="s">
        <v>319</v>
      </c>
      <c r="B349" s="15" t="s">
        <v>20</v>
      </c>
      <c r="C349" s="16">
        <v>8810.41</v>
      </c>
      <c r="E349" s="23">
        <v>2625</v>
      </c>
      <c r="G349" s="23">
        <v>2000</v>
      </c>
      <c r="H349" s="20"/>
      <c r="I349" s="23">
        <v>0</v>
      </c>
      <c r="J349" s="20"/>
      <c r="K349" s="23">
        <v>4000</v>
      </c>
      <c r="L349" s="20"/>
      <c r="M349" s="23">
        <v>0</v>
      </c>
      <c r="N349" s="19"/>
      <c r="O349" s="23">
        <v>2089.34</v>
      </c>
      <c r="P349" s="20"/>
      <c r="Q349" s="23">
        <v>0</v>
      </c>
      <c r="R349" s="19"/>
      <c r="S349" s="41">
        <v>2000</v>
      </c>
      <c r="T349" s="19"/>
      <c r="U349" s="41">
        <v>2000</v>
      </c>
      <c r="V349" s="19"/>
      <c r="W349" s="41">
        <v>2000</v>
      </c>
      <c r="X349" s="19"/>
      <c r="Y349" s="41">
        <v>2000</v>
      </c>
      <c r="Z349" s="19"/>
      <c r="AA349" s="41">
        <v>2000</v>
      </c>
      <c r="AB349" s="45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</row>
    <row r="350" spans="1:57" ht="16.5" thickBot="1">
      <c r="A350" s="6" t="s">
        <v>60</v>
      </c>
      <c r="B350" s="7"/>
      <c r="C350" s="8"/>
      <c r="D350" s="6"/>
      <c r="E350" s="12">
        <f>SUM(E347:E349)</f>
        <v>2625</v>
      </c>
      <c r="F350" s="6"/>
      <c r="G350" s="12">
        <f>SUM(G347:G349)</f>
        <v>2000</v>
      </c>
      <c r="H350" s="13"/>
      <c r="I350" s="12">
        <f>SUM(I347:I349)</f>
        <v>0</v>
      </c>
      <c r="J350" s="13"/>
      <c r="K350" s="12">
        <f>SUM(K347:K349)</f>
        <v>4000</v>
      </c>
      <c r="L350" s="13"/>
      <c r="M350" s="12">
        <f>SUM(M347:M349)</f>
        <v>0</v>
      </c>
      <c r="N350" s="22"/>
      <c r="O350" s="12">
        <f>SUM(O347:O349)</f>
        <v>6089.34</v>
      </c>
      <c r="P350" s="13"/>
      <c r="Q350" s="12">
        <f>SUM(Q347:Q349)</f>
        <v>0</v>
      </c>
      <c r="R350" s="22"/>
      <c r="S350" s="12">
        <f>SUM(S347:S349)</f>
        <v>2000</v>
      </c>
      <c r="T350" s="22"/>
      <c r="U350" s="12">
        <f>SUM(U347:U349)</f>
        <v>2000</v>
      </c>
      <c r="V350" s="22"/>
      <c r="W350" s="12">
        <f>SUM(W347:W349)</f>
        <v>2000</v>
      </c>
      <c r="X350" s="22"/>
      <c r="Y350" s="12">
        <f>SUM(Y347:Y349)</f>
        <v>2000</v>
      </c>
      <c r="Z350" s="22"/>
      <c r="AA350" s="12">
        <f>SUM(AA347:AA349)</f>
        <v>2000</v>
      </c>
      <c r="AB350" s="45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</row>
    <row r="351" spans="1:57" ht="16.5" thickTop="1">
      <c r="A351" s="6"/>
      <c r="B351" s="7"/>
      <c r="C351" s="8"/>
      <c r="D351" s="6"/>
      <c r="E351" s="22"/>
      <c r="F351" s="6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45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</row>
    <row r="352" spans="1:57" ht="15.75">
      <c r="A352" s="6" t="s">
        <v>144</v>
      </c>
      <c r="B352" s="7"/>
      <c r="C352" s="8"/>
      <c r="D352" s="6"/>
      <c r="E352" s="22"/>
      <c r="F352" s="6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45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</row>
    <row r="353" spans="1:57" ht="16.5" thickBot="1">
      <c r="A353" s="6" t="s">
        <v>145</v>
      </c>
      <c r="B353" s="7"/>
      <c r="C353" s="8"/>
      <c r="D353" s="6"/>
      <c r="E353" s="27">
        <f>+E350+E344+E339+E333+E327+E321+E315+E309+E303+E295</f>
        <v>70253</v>
      </c>
      <c r="F353" s="6"/>
      <c r="G353" s="27">
        <f>+G350+G344+G339+G333+G327+G321+G315+G309+G303+G295</f>
        <v>46283</v>
      </c>
      <c r="H353" s="13"/>
      <c r="I353" s="27">
        <f>+I350+I344+I339+I333+I327+I321+I315+I309+I303+I295</f>
        <v>35449.44</v>
      </c>
      <c r="J353" s="13"/>
      <c r="K353" s="27">
        <f>+K350+K344+K339+K333+K327+K321+K315+K309+K303+K295</f>
        <v>40272</v>
      </c>
      <c r="L353" s="13"/>
      <c r="M353" s="27">
        <f>+M350+M344+M339+M333+M327+M321+M315+M309+M303+M295</f>
        <v>57813</v>
      </c>
      <c r="N353" s="22"/>
      <c r="O353" s="27">
        <f>+O350+O344+O339+O333+O327+O321+O315+O309+O303+O295</f>
        <v>62274.70999999999</v>
      </c>
      <c r="P353" s="13"/>
      <c r="Q353" s="27">
        <f>+Q350+Q344+Q339+Q333+Q327+Q321+Q315+Q309+Q303+Q295</f>
        <v>63814.53999999999</v>
      </c>
      <c r="R353" s="22"/>
      <c r="S353" s="27">
        <f>+S350+S344+S339+S333+S327+S321+S315+S309+S303+S295</f>
        <v>75725</v>
      </c>
      <c r="T353" s="22"/>
      <c r="U353" s="27">
        <f>+U350+U344+U339+U333+U327+U321+U315+U309+U303+U295</f>
        <v>83225</v>
      </c>
      <c r="V353" s="22"/>
      <c r="W353" s="27">
        <f>+W350+W344+W339+W333+W327+W321+W315+W309+W303+W295</f>
        <v>82500</v>
      </c>
      <c r="X353" s="22"/>
      <c r="Y353" s="27">
        <f>+Y350+Y344+Y339+Y333+Y327+Y321+Y315+Y309+Y303+Y295</f>
        <v>116500</v>
      </c>
      <c r="Z353" s="22"/>
      <c r="AA353" s="27">
        <f>+AA350+AA344+AA339+AA333+AA327+AA321+AA315+AA309+AA303+AA295</f>
        <v>118500</v>
      </c>
      <c r="AB353" s="45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</row>
    <row r="354" spans="1:57" ht="3.75" customHeight="1" thickBot="1">
      <c r="A354" s="6"/>
      <c r="B354" s="7"/>
      <c r="C354" s="8"/>
      <c r="D354" s="6"/>
      <c r="E354" s="29"/>
      <c r="F354" s="6"/>
      <c r="G354" s="29"/>
      <c r="H354" s="13"/>
      <c r="I354" s="29"/>
      <c r="J354" s="13"/>
      <c r="K354" s="29"/>
      <c r="L354" s="13"/>
      <c r="M354" s="29"/>
      <c r="N354" s="22"/>
      <c r="O354" s="29"/>
      <c r="P354" s="13"/>
      <c r="Q354" s="29"/>
      <c r="R354" s="22"/>
      <c r="S354" s="29"/>
      <c r="T354" s="22"/>
      <c r="U354" s="29"/>
      <c r="V354" s="22"/>
      <c r="W354" s="29"/>
      <c r="X354" s="22"/>
      <c r="Y354" s="29"/>
      <c r="Z354" s="22"/>
      <c r="AA354" s="29"/>
      <c r="AB354" s="45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</row>
    <row r="355" spans="1:57" ht="15.75">
      <c r="A355" s="6"/>
      <c r="B355" s="7"/>
      <c r="C355" s="8"/>
      <c r="D355" s="6"/>
      <c r="E355" s="22"/>
      <c r="F355" s="6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45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</row>
    <row r="356" spans="1:57" ht="15.75">
      <c r="A356" s="6"/>
      <c r="B356" s="7"/>
      <c r="C356" s="8"/>
      <c r="D356" s="6"/>
      <c r="E356" s="22"/>
      <c r="F356" s="6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45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</row>
    <row r="357" spans="1:57" ht="15.75">
      <c r="A357" s="6" t="s">
        <v>146</v>
      </c>
      <c r="B357" s="7"/>
      <c r="C357" s="8"/>
      <c r="D357" s="6"/>
      <c r="E357" s="22"/>
      <c r="F357" s="6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45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</row>
    <row r="358" spans="1:57" ht="15.75">
      <c r="A358" s="14" t="s">
        <v>147</v>
      </c>
      <c r="B358" s="15" t="s">
        <v>20</v>
      </c>
      <c r="C358" s="16">
        <v>9010.8</v>
      </c>
      <c r="E358" s="18">
        <v>16692</v>
      </c>
      <c r="G358" s="18">
        <v>28848</v>
      </c>
      <c r="H358" s="20"/>
      <c r="I358" s="18">
        <v>18430.4</v>
      </c>
      <c r="J358" s="20"/>
      <c r="K358" s="18">
        <v>18000</v>
      </c>
      <c r="L358" s="20"/>
      <c r="M358" s="18">
        <v>17641</v>
      </c>
      <c r="N358" s="19"/>
      <c r="O358" s="18">
        <v>17965</v>
      </c>
      <c r="P358" s="20"/>
      <c r="Q358" s="18">
        <v>18000</v>
      </c>
      <c r="R358" s="19"/>
      <c r="S358" s="39">
        <v>20000</v>
      </c>
      <c r="T358" s="19"/>
      <c r="U358" s="39">
        <v>20000</v>
      </c>
      <c r="V358" s="19"/>
      <c r="W358" s="39">
        <v>21000</v>
      </c>
      <c r="X358" s="19"/>
      <c r="Y358" s="39">
        <v>15000</v>
      </c>
      <c r="Z358" s="19"/>
      <c r="AA358" s="39">
        <v>15000</v>
      </c>
      <c r="AB358" s="45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</row>
    <row r="359" spans="1:57" ht="15.75">
      <c r="A359" s="14" t="s">
        <v>148</v>
      </c>
      <c r="B359" s="15" t="s">
        <v>20</v>
      </c>
      <c r="C359" s="16">
        <v>9030.8</v>
      </c>
      <c r="E359" s="23">
        <v>11603</v>
      </c>
      <c r="G359" s="23">
        <v>16444</v>
      </c>
      <c r="H359" s="20"/>
      <c r="I359" s="23">
        <v>17725.93</v>
      </c>
      <c r="J359" s="20"/>
      <c r="K359" s="23">
        <v>16947</v>
      </c>
      <c r="L359" s="20"/>
      <c r="M359" s="23">
        <v>17675</v>
      </c>
      <c r="N359" s="19"/>
      <c r="O359" s="23">
        <v>19801.69</v>
      </c>
      <c r="P359" s="20"/>
      <c r="Q359" s="23">
        <v>17052.54</v>
      </c>
      <c r="R359" s="19"/>
      <c r="S359" s="41">
        <v>22519</v>
      </c>
      <c r="T359" s="19"/>
      <c r="U359" s="41">
        <v>22519</v>
      </c>
      <c r="V359" s="19"/>
      <c r="W359" s="41">
        <v>26995</v>
      </c>
      <c r="X359" s="19"/>
      <c r="Y359" s="41">
        <v>28525</v>
      </c>
      <c r="Z359" s="45"/>
      <c r="AA359" s="41">
        <f>+AA410</f>
        <v>28341.864999999998</v>
      </c>
      <c r="AB359" s="122" t="s">
        <v>149</v>
      </c>
      <c r="AC359" s="122"/>
      <c r="AD359" s="122"/>
      <c r="AE359" s="122"/>
      <c r="AF359" s="122"/>
      <c r="AG359" s="122"/>
      <c r="AH359" s="122"/>
      <c r="AI359" s="122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</row>
    <row r="360" spans="1:57" ht="15.75">
      <c r="A360" s="14" t="s">
        <v>150</v>
      </c>
      <c r="B360" s="15" t="s">
        <v>20</v>
      </c>
      <c r="C360" s="16">
        <v>9040.8</v>
      </c>
      <c r="E360" s="23">
        <v>0</v>
      </c>
      <c r="G360" s="23">
        <v>0</v>
      </c>
      <c r="H360" s="20"/>
      <c r="I360" s="23">
        <v>0</v>
      </c>
      <c r="J360" s="20"/>
      <c r="K360" s="23">
        <v>0</v>
      </c>
      <c r="L360" s="20"/>
      <c r="M360" s="23">
        <v>0</v>
      </c>
      <c r="N360" s="19"/>
      <c r="O360" s="23">
        <v>0</v>
      </c>
      <c r="P360" s="20"/>
      <c r="Q360" s="23">
        <v>0</v>
      </c>
      <c r="R360" s="19"/>
      <c r="S360" s="41">
        <v>0</v>
      </c>
      <c r="T360" s="19"/>
      <c r="U360" s="41">
        <v>0</v>
      </c>
      <c r="V360" s="19"/>
      <c r="W360" s="41">
        <v>0</v>
      </c>
      <c r="X360" s="19"/>
      <c r="Y360" s="41">
        <v>0</v>
      </c>
      <c r="Z360" s="19"/>
      <c r="AA360" s="41">
        <v>0</v>
      </c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</row>
    <row r="361" spans="1:57" ht="15.75">
      <c r="A361" s="14" t="s">
        <v>151</v>
      </c>
      <c r="B361" s="15" t="s">
        <v>20</v>
      </c>
      <c r="C361" s="16">
        <v>9045.8</v>
      </c>
      <c r="E361" s="23">
        <v>0</v>
      </c>
      <c r="G361" s="23">
        <v>0</v>
      </c>
      <c r="H361" s="20"/>
      <c r="I361" s="23">
        <v>0</v>
      </c>
      <c r="J361" s="20"/>
      <c r="K361" s="23">
        <v>0</v>
      </c>
      <c r="L361" s="20"/>
      <c r="M361" s="23">
        <v>0</v>
      </c>
      <c r="N361" s="19"/>
      <c r="O361" s="23">
        <v>0</v>
      </c>
      <c r="P361" s="20"/>
      <c r="Q361" s="23">
        <v>0</v>
      </c>
      <c r="R361" s="19"/>
      <c r="S361" s="41">
        <v>0</v>
      </c>
      <c r="T361" s="19"/>
      <c r="U361" s="41">
        <v>0</v>
      </c>
      <c r="V361" s="19"/>
      <c r="W361" s="41">
        <v>0</v>
      </c>
      <c r="X361" s="19"/>
      <c r="Y361" s="41">
        <v>0</v>
      </c>
      <c r="Z361" s="19"/>
      <c r="AA361" s="41">
        <v>0</v>
      </c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</row>
    <row r="362" spans="1:57" ht="15.75">
      <c r="A362" s="14" t="s">
        <v>152</v>
      </c>
      <c r="B362" s="15" t="s">
        <v>20</v>
      </c>
      <c r="C362" s="16">
        <v>9050.8</v>
      </c>
      <c r="E362" s="23">
        <v>1602</v>
      </c>
      <c r="G362" s="23">
        <v>3129</v>
      </c>
      <c r="H362" s="20"/>
      <c r="I362" s="23">
        <v>1734.75</v>
      </c>
      <c r="J362" s="20"/>
      <c r="K362" s="23">
        <v>1890</v>
      </c>
      <c r="L362" s="20"/>
      <c r="M362" s="23">
        <v>2106</v>
      </c>
      <c r="N362" s="19"/>
      <c r="O362" s="23">
        <v>1039</v>
      </c>
      <c r="P362" s="20"/>
      <c r="Q362" s="23">
        <v>696.8</v>
      </c>
      <c r="R362" s="19"/>
      <c r="S362" s="41">
        <v>2250</v>
      </c>
      <c r="T362" s="19"/>
      <c r="U362" s="41">
        <v>2250</v>
      </c>
      <c r="V362" s="19"/>
      <c r="W362" s="41">
        <v>2500</v>
      </c>
      <c r="X362" s="19"/>
      <c r="Y362" s="41">
        <v>2500</v>
      </c>
      <c r="Z362" s="19"/>
      <c r="AA362" s="41">
        <v>2500</v>
      </c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</row>
    <row r="363" spans="1:57" ht="15.75">
      <c r="A363" s="14" t="s">
        <v>153</v>
      </c>
      <c r="B363" s="15" t="s">
        <v>20</v>
      </c>
      <c r="C363" s="16">
        <v>9055.8</v>
      </c>
      <c r="E363" s="19">
        <v>0</v>
      </c>
      <c r="G363" s="19">
        <v>0</v>
      </c>
      <c r="H363" s="19"/>
      <c r="I363" s="19">
        <v>0</v>
      </c>
      <c r="J363" s="19"/>
      <c r="K363" s="19">
        <v>0</v>
      </c>
      <c r="L363" s="19"/>
      <c r="M363" s="19">
        <v>0</v>
      </c>
      <c r="N363" s="19"/>
      <c r="O363" s="19">
        <v>0</v>
      </c>
      <c r="P363" s="19"/>
      <c r="Q363" s="19">
        <v>143</v>
      </c>
      <c r="R363" s="19"/>
      <c r="S363" s="45">
        <v>0</v>
      </c>
      <c r="T363" s="19"/>
      <c r="U363" s="45">
        <v>0</v>
      </c>
      <c r="V363" s="19"/>
      <c r="W363" s="45">
        <v>0</v>
      </c>
      <c r="X363" s="19"/>
      <c r="Y363" s="45">
        <v>0</v>
      </c>
      <c r="Z363" s="19"/>
      <c r="AA363" s="45">
        <v>0</v>
      </c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</row>
    <row r="364" spans="1:57" ht="15.75">
      <c r="A364" s="14" t="s">
        <v>154</v>
      </c>
      <c r="B364" s="15" t="s">
        <v>20</v>
      </c>
      <c r="C364" s="16">
        <v>9060.8</v>
      </c>
      <c r="E364" s="23">
        <v>10133</v>
      </c>
      <c r="G364" s="23">
        <v>9600</v>
      </c>
      <c r="H364" s="20"/>
      <c r="I364" s="23">
        <v>8858.84</v>
      </c>
      <c r="J364" s="20"/>
      <c r="K364" s="23">
        <v>4467</v>
      </c>
      <c r="L364" s="20"/>
      <c r="M364" s="23">
        <v>4800</v>
      </c>
      <c r="N364" s="19"/>
      <c r="O364" s="23">
        <v>4990</v>
      </c>
      <c r="P364" s="20"/>
      <c r="Q364" s="23">
        <v>4530.12</v>
      </c>
      <c r="R364" s="19"/>
      <c r="S364" s="41">
        <v>4800</v>
      </c>
      <c r="T364" s="19"/>
      <c r="U364" s="41">
        <v>4800</v>
      </c>
      <c r="V364" s="19"/>
      <c r="W364" s="41">
        <v>4800</v>
      </c>
      <c r="X364" s="19"/>
      <c r="Y364" s="41">
        <v>4800</v>
      </c>
      <c r="Z364" s="19"/>
      <c r="AA364" s="41">
        <v>4800</v>
      </c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</row>
    <row r="365" spans="1:57" ht="16.5" thickBot="1">
      <c r="A365" s="6" t="s">
        <v>60</v>
      </c>
      <c r="B365" s="7"/>
      <c r="C365" s="8"/>
      <c r="D365" s="6"/>
      <c r="E365" s="44">
        <f>SUM(E358:E364)</f>
        <v>40030</v>
      </c>
      <c r="F365" s="6"/>
      <c r="G365" s="44">
        <f>SUM(G358:G364)</f>
        <v>58021</v>
      </c>
      <c r="H365" s="13"/>
      <c r="I365" s="44">
        <f>SUM(I358:I364)</f>
        <v>46749.92</v>
      </c>
      <c r="J365" s="13"/>
      <c r="K365" s="44">
        <f>SUM(K358:K364)</f>
        <v>41304</v>
      </c>
      <c r="L365" s="13"/>
      <c r="M365" s="44">
        <f>SUM(M358:M364)</f>
        <v>42222</v>
      </c>
      <c r="N365" s="22"/>
      <c r="O365" s="44">
        <f>SUM(O358:O364)</f>
        <v>43795.69</v>
      </c>
      <c r="P365" s="13"/>
      <c r="Q365" s="44">
        <f>SUM(Q358:Q364)</f>
        <v>40422.46000000001</v>
      </c>
      <c r="R365" s="22"/>
      <c r="S365" s="44">
        <f>SUM(S358:S364)</f>
        <v>49569</v>
      </c>
      <c r="T365" s="22"/>
      <c r="U365" s="44">
        <f>SUM(U358:U364)</f>
        <v>49569</v>
      </c>
      <c r="V365" s="22"/>
      <c r="W365" s="44">
        <f>SUM(W358:W364)</f>
        <v>55295</v>
      </c>
      <c r="X365" s="22"/>
      <c r="Y365" s="44">
        <f>SUM(Y358:Y364)</f>
        <v>50825</v>
      </c>
      <c r="Z365" s="22"/>
      <c r="AA365" s="44">
        <f>SUM(AA358:AA364)</f>
        <v>50641.865</v>
      </c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</row>
    <row r="366" spans="1:57" ht="3" customHeight="1" thickBot="1">
      <c r="A366" s="6"/>
      <c r="B366" s="7"/>
      <c r="C366" s="8"/>
      <c r="D366" s="6"/>
      <c r="E366" s="29"/>
      <c r="F366" s="6"/>
      <c r="G366" s="29"/>
      <c r="H366" s="13"/>
      <c r="I366" s="29"/>
      <c r="J366" s="13"/>
      <c r="K366" s="29"/>
      <c r="L366" s="13"/>
      <c r="M366" s="29"/>
      <c r="N366" s="22"/>
      <c r="O366" s="29"/>
      <c r="P366" s="13"/>
      <c r="Q366" s="29"/>
      <c r="R366" s="22"/>
      <c r="S366" s="29"/>
      <c r="T366" s="22"/>
      <c r="U366" s="29"/>
      <c r="V366" s="22"/>
      <c r="W366" s="29"/>
      <c r="X366" s="22"/>
      <c r="Y366" s="29"/>
      <c r="Z366" s="22"/>
      <c r="AA366" s="2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</row>
    <row r="367" spans="1:57" ht="15.75">
      <c r="A367" s="6"/>
      <c r="B367" s="7"/>
      <c r="C367" s="8"/>
      <c r="D367" s="6"/>
      <c r="E367" s="22"/>
      <c r="F367" s="6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</row>
    <row r="368" spans="1:57" ht="15.75">
      <c r="A368" s="6" t="s">
        <v>155</v>
      </c>
      <c r="B368" s="7"/>
      <c r="C368" s="8"/>
      <c r="D368" s="6"/>
      <c r="E368" s="22"/>
      <c r="F368" s="6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</row>
    <row r="369" spans="1:57" ht="15.75">
      <c r="A369" s="6" t="s">
        <v>156</v>
      </c>
      <c r="B369" s="7"/>
      <c r="C369" s="8"/>
      <c r="D369" s="6"/>
      <c r="E369" s="22"/>
      <c r="F369" s="6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</row>
    <row r="370" spans="1:57" ht="15.75">
      <c r="A370" s="14" t="s">
        <v>157</v>
      </c>
      <c r="B370" s="15" t="s">
        <v>20</v>
      </c>
      <c r="C370" s="16">
        <v>9710.6</v>
      </c>
      <c r="E370" s="18">
        <v>28000</v>
      </c>
      <c r="G370" s="18">
        <v>0</v>
      </c>
      <c r="H370" s="20"/>
      <c r="I370" s="18">
        <v>0</v>
      </c>
      <c r="J370" s="20"/>
      <c r="K370" s="18">
        <v>0</v>
      </c>
      <c r="L370" s="20"/>
      <c r="M370" s="18">
        <v>0</v>
      </c>
      <c r="N370" s="19"/>
      <c r="O370" s="18">
        <v>0</v>
      </c>
      <c r="P370" s="20"/>
      <c r="Q370" s="18">
        <v>0</v>
      </c>
      <c r="R370" s="19"/>
      <c r="S370" s="39">
        <v>0</v>
      </c>
      <c r="T370" s="19"/>
      <c r="U370" s="39">
        <v>0</v>
      </c>
      <c r="V370" s="19"/>
      <c r="W370" s="39">
        <v>0</v>
      </c>
      <c r="X370" s="19"/>
      <c r="Y370" s="39">
        <v>0</v>
      </c>
      <c r="Z370" s="19"/>
      <c r="AA370" s="39">
        <v>0</v>
      </c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</row>
    <row r="371" spans="1:57" ht="15.75">
      <c r="A371" s="14" t="s">
        <v>158</v>
      </c>
      <c r="B371" s="15" t="s">
        <v>20</v>
      </c>
      <c r="C371" s="16">
        <v>9720.6</v>
      </c>
      <c r="E371" s="23">
        <v>0</v>
      </c>
      <c r="G371" s="23">
        <v>0</v>
      </c>
      <c r="H371" s="20"/>
      <c r="I371" s="23">
        <v>0</v>
      </c>
      <c r="J371" s="20"/>
      <c r="K371" s="23">
        <v>0</v>
      </c>
      <c r="L371" s="20"/>
      <c r="M371" s="23">
        <v>0</v>
      </c>
      <c r="N371" s="19"/>
      <c r="O371" s="23">
        <v>0</v>
      </c>
      <c r="P371" s="20"/>
      <c r="Q371" s="23">
        <v>0</v>
      </c>
      <c r="R371" s="19"/>
      <c r="S371" s="41">
        <v>0</v>
      </c>
      <c r="T371" s="19"/>
      <c r="U371" s="41">
        <v>0</v>
      </c>
      <c r="V371" s="19"/>
      <c r="W371" s="41">
        <v>0</v>
      </c>
      <c r="X371" s="19"/>
      <c r="Y371" s="41">
        <v>0</v>
      </c>
      <c r="Z371" s="19"/>
      <c r="AA371" s="41">
        <v>0</v>
      </c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</row>
    <row r="372" spans="1:57" ht="15.75">
      <c r="A372" s="14" t="s">
        <v>159</v>
      </c>
      <c r="B372" s="15" t="s">
        <v>20</v>
      </c>
      <c r="C372" s="16">
        <v>9730.6</v>
      </c>
      <c r="E372" s="23">
        <v>0</v>
      </c>
      <c r="G372" s="23">
        <v>0</v>
      </c>
      <c r="H372" s="20"/>
      <c r="I372" s="23">
        <v>0</v>
      </c>
      <c r="J372" s="20"/>
      <c r="K372" s="23">
        <v>0</v>
      </c>
      <c r="L372" s="20"/>
      <c r="M372" s="23">
        <v>0</v>
      </c>
      <c r="N372" s="19"/>
      <c r="O372" s="23">
        <v>0</v>
      </c>
      <c r="P372" s="20"/>
      <c r="Q372" s="23">
        <v>0</v>
      </c>
      <c r="R372" s="19"/>
      <c r="S372" s="41">
        <v>0</v>
      </c>
      <c r="T372" s="19"/>
      <c r="U372" s="41">
        <v>0</v>
      </c>
      <c r="V372" s="19"/>
      <c r="W372" s="41">
        <v>0</v>
      </c>
      <c r="X372" s="19"/>
      <c r="Y372" s="41">
        <v>0</v>
      </c>
      <c r="Z372" s="19"/>
      <c r="AA372" s="41">
        <v>0</v>
      </c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</row>
    <row r="373" spans="1:57" ht="15.75">
      <c r="A373" s="14" t="s">
        <v>160</v>
      </c>
      <c r="B373" s="15" t="s">
        <v>20</v>
      </c>
      <c r="C373" s="16">
        <v>9740.6</v>
      </c>
      <c r="E373" s="23">
        <v>0</v>
      </c>
      <c r="G373" s="23">
        <v>0</v>
      </c>
      <c r="H373" s="20"/>
      <c r="I373" s="23">
        <v>0</v>
      </c>
      <c r="J373" s="20"/>
      <c r="K373" s="23">
        <v>0</v>
      </c>
      <c r="L373" s="20"/>
      <c r="M373" s="23">
        <v>0</v>
      </c>
      <c r="N373" s="19"/>
      <c r="O373" s="23">
        <v>0</v>
      </c>
      <c r="P373" s="20"/>
      <c r="Q373" s="23">
        <v>0</v>
      </c>
      <c r="R373" s="19"/>
      <c r="S373" s="41">
        <v>0</v>
      </c>
      <c r="T373" s="19"/>
      <c r="U373" s="41">
        <v>0</v>
      </c>
      <c r="V373" s="19"/>
      <c r="W373" s="41">
        <v>0</v>
      </c>
      <c r="X373" s="19"/>
      <c r="Y373" s="41">
        <v>0</v>
      </c>
      <c r="Z373" s="19"/>
      <c r="AA373" s="41">
        <v>0</v>
      </c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</row>
    <row r="374" spans="1:57" ht="15.75">
      <c r="A374" s="14" t="s">
        <v>161</v>
      </c>
      <c r="B374" s="15" t="s">
        <v>20</v>
      </c>
      <c r="C374" s="16">
        <v>9750.6</v>
      </c>
      <c r="E374" s="23">
        <v>0</v>
      </c>
      <c r="G374" s="23">
        <v>0</v>
      </c>
      <c r="H374" s="20"/>
      <c r="I374" s="23">
        <v>0</v>
      </c>
      <c r="J374" s="20"/>
      <c r="K374" s="23">
        <v>0</v>
      </c>
      <c r="L374" s="20"/>
      <c r="M374" s="23">
        <v>0</v>
      </c>
      <c r="N374" s="19"/>
      <c r="O374" s="23">
        <v>0</v>
      </c>
      <c r="P374" s="20"/>
      <c r="Q374" s="23">
        <v>0</v>
      </c>
      <c r="R374" s="19"/>
      <c r="S374" s="41">
        <v>0</v>
      </c>
      <c r="T374" s="19"/>
      <c r="U374" s="41">
        <v>0</v>
      </c>
      <c r="V374" s="19"/>
      <c r="W374" s="41">
        <v>0</v>
      </c>
      <c r="X374" s="19"/>
      <c r="Y374" s="41">
        <v>0</v>
      </c>
      <c r="Z374" s="19"/>
      <c r="AA374" s="41">
        <v>0</v>
      </c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</row>
    <row r="375" spans="1:57" ht="15.75">
      <c r="A375" s="14" t="s">
        <v>162</v>
      </c>
      <c r="B375" s="15" t="s">
        <v>20</v>
      </c>
      <c r="C375" s="16">
        <v>9760.6</v>
      </c>
      <c r="E375" s="23">
        <v>0</v>
      </c>
      <c r="G375" s="23">
        <v>0</v>
      </c>
      <c r="H375" s="20"/>
      <c r="I375" s="23">
        <v>0</v>
      </c>
      <c r="J375" s="20"/>
      <c r="K375" s="23">
        <v>0</v>
      </c>
      <c r="L375" s="20"/>
      <c r="M375" s="23">
        <v>0</v>
      </c>
      <c r="N375" s="19"/>
      <c r="O375" s="23">
        <v>0</v>
      </c>
      <c r="P375" s="20"/>
      <c r="Q375" s="23">
        <v>0</v>
      </c>
      <c r="R375" s="19"/>
      <c r="S375" s="41">
        <v>0</v>
      </c>
      <c r="T375" s="19"/>
      <c r="U375" s="41">
        <v>0</v>
      </c>
      <c r="V375" s="19"/>
      <c r="W375" s="41">
        <v>0</v>
      </c>
      <c r="X375" s="19"/>
      <c r="Y375" s="41">
        <v>0</v>
      </c>
      <c r="Z375" s="19"/>
      <c r="AA375" s="41">
        <v>0</v>
      </c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</row>
    <row r="376" spans="1:57" ht="15.75">
      <c r="A376" s="14" t="s">
        <v>163</v>
      </c>
      <c r="B376" s="15" t="s">
        <v>20</v>
      </c>
      <c r="C376" s="16">
        <v>9770.6</v>
      </c>
      <c r="E376" s="23">
        <v>0</v>
      </c>
      <c r="G376" s="23">
        <v>0</v>
      </c>
      <c r="H376" s="20"/>
      <c r="I376" s="23">
        <v>0</v>
      </c>
      <c r="J376" s="20"/>
      <c r="K376" s="23">
        <v>0</v>
      </c>
      <c r="L376" s="20"/>
      <c r="M376" s="23">
        <v>0</v>
      </c>
      <c r="N376" s="19"/>
      <c r="O376" s="23">
        <v>0</v>
      </c>
      <c r="P376" s="20"/>
      <c r="Q376" s="23">
        <v>0</v>
      </c>
      <c r="R376" s="19"/>
      <c r="S376" s="41">
        <v>0</v>
      </c>
      <c r="T376" s="19"/>
      <c r="U376" s="41">
        <v>0</v>
      </c>
      <c r="V376" s="19"/>
      <c r="W376" s="41">
        <v>0</v>
      </c>
      <c r="X376" s="19"/>
      <c r="Y376" s="41">
        <v>0</v>
      </c>
      <c r="Z376" s="19"/>
      <c r="AA376" s="41">
        <v>0</v>
      </c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</row>
    <row r="377" spans="1:57" ht="15.75">
      <c r="A377" s="14" t="s">
        <v>164</v>
      </c>
      <c r="B377" s="15" t="s">
        <v>20</v>
      </c>
      <c r="C377" s="16">
        <v>9785.6</v>
      </c>
      <c r="E377" s="19">
        <v>0</v>
      </c>
      <c r="G377" s="19">
        <v>0</v>
      </c>
      <c r="H377" s="19"/>
      <c r="I377" s="19">
        <v>0</v>
      </c>
      <c r="J377" s="19"/>
      <c r="K377" s="19">
        <v>0</v>
      </c>
      <c r="L377" s="19"/>
      <c r="M377" s="19">
        <v>0</v>
      </c>
      <c r="N377" s="19"/>
      <c r="O377" s="19">
        <v>0</v>
      </c>
      <c r="P377" s="19"/>
      <c r="Q377" s="19">
        <v>0</v>
      </c>
      <c r="R377" s="19"/>
      <c r="S377" s="45">
        <v>0</v>
      </c>
      <c r="T377" s="19"/>
      <c r="U377" s="45">
        <v>0</v>
      </c>
      <c r="V377" s="19"/>
      <c r="W377" s="45">
        <v>0</v>
      </c>
      <c r="X377" s="19"/>
      <c r="Y377" s="45">
        <v>0</v>
      </c>
      <c r="Z377" s="19"/>
      <c r="AA377" s="45">
        <v>0</v>
      </c>
      <c r="AB377" s="45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</row>
    <row r="378" spans="1:57" ht="16.5" thickBot="1">
      <c r="A378" s="6" t="s">
        <v>60</v>
      </c>
      <c r="B378" s="7"/>
      <c r="C378" s="8"/>
      <c r="D378" s="6"/>
      <c r="E378" s="44">
        <f>SUM(E370:E377)</f>
        <v>28000</v>
      </c>
      <c r="F378" s="6"/>
      <c r="G378" s="44">
        <f>SUM(G370:G377)</f>
        <v>0</v>
      </c>
      <c r="H378" s="13"/>
      <c r="I378" s="44">
        <f>SUM(I370:I377)</f>
        <v>0</v>
      </c>
      <c r="J378" s="13"/>
      <c r="K378" s="44">
        <f>SUM(K370:K377)</f>
        <v>0</v>
      </c>
      <c r="L378" s="13"/>
      <c r="M378" s="44">
        <f>SUM(M370:M377)</f>
        <v>0</v>
      </c>
      <c r="N378" s="22"/>
      <c r="O378" s="44">
        <f>SUM(O370:O377)</f>
        <v>0</v>
      </c>
      <c r="P378" s="13"/>
      <c r="Q378" s="44">
        <f>SUM(Q370:Q377)</f>
        <v>0</v>
      </c>
      <c r="R378" s="22"/>
      <c r="S378" s="44">
        <f>SUM(S370:S377)</f>
        <v>0</v>
      </c>
      <c r="T378" s="22"/>
      <c r="U378" s="44">
        <f>SUM(U370:U377)</f>
        <v>0</v>
      </c>
      <c r="V378" s="22"/>
      <c r="W378" s="44">
        <f>SUM(W370:W377)</f>
        <v>0</v>
      </c>
      <c r="X378" s="22"/>
      <c r="Y378" s="44">
        <f>SUM(Y370:Y377)</f>
        <v>0</v>
      </c>
      <c r="Z378" s="22"/>
      <c r="AA378" s="44">
        <f>SUM(AA370:AA377)</f>
        <v>0</v>
      </c>
      <c r="AB378" s="45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</row>
    <row r="379" spans="1:57" ht="3" customHeight="1" thickBot="1">
      <c r="A379" s="6"/>
      <c r="B379" s="7"/>
      <c r="C379" s="8"/>
      <c r="D379" s="6"/>
      <c r="E379" s="29"/>
      <c r="F379" s="6"/>
      <c r="G379" s="29"/>
      <c r="H379" s="13"/>
      <c r="I379" s="29"/>
      <c r="J379" s="13"/>
      <c r="K379" s="29"/>
      <c r="L379" s="13"/>
      <c r="M379" s="29"/>
      <c r="N379" s="22"/>
      <c r="O379" s="29"/>
      <c r="P379" s="13"/>
      <c r="Q379" s="29"/>
      <c r="R379" s="22"/>
      <c r="S379" s="29"/>
      <c r="T379" s="22"/>
      <c r="U379" s="29"/>
      <c r="V379" s="22"/>
      <c r="W379" s="29"/>
      <c r="X379" s="22"/>
      <c r="Y379" s="29"/>
      <c r="Z379" s="22"/>
      <c r="AA379" s="29"/>
      <c r="AB379" s="45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</row>
    <row r="380" spans="1:57" ht="15.75">
      <c r="A380" s="6"/>
      <c r="B380" s="7"/>
      <c r="C380" s="8"/>
      <c r="D380" s="6"/>
      <c r="E380" s="13"/>
      <c r="F380" s="6"/>
      <c r="G380" s="13"/>
      <c r="H380" s="13"/>
      <c r="I380" s="13"/>
      <c r="J380" s="13"/>
      <c r="K380" s="13"/>
      <c r="L380" s="13"/>
      <c r="M380" s="13"/>
      <c r="N380" s="22"/>
      <c r="O380" s="13"/>
      <c r="P380" s="13"/>
      <c r="Q380" s="13"/>
      <c r="R380" s="22"/>
      <c r="S380" s="13"/>
      <c r="T380" s="22"/>
      <c r="U380" s="13"/>
      <c r="V380" s="22"/>
      <c r="W380" s="13"/>
      <c r="X380" s="22"/>
      <c r="Y380" s="13"/>
      <c r="Z380" s="22"/>
      <c r="AA380" s="13"/>
      <c r="AB380" s="45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</row>
    <row r="381" spans="1:57" ht="15.75">
      <c r="A381" s="6" t="s">
        <v>165</v>
      </c>
      <c r="B381" s="7"/>
      <c r="C381" s="8"/>
      <c r="D381" s="6"/>
      <c r="E381" s="22"/>
      <c r="F381" s="6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45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</row>
    <row r="382" spans="1:57" ht="15.75">
      <c r="A382" s="14" t="s">
        <v>157</v>
      </c>
      <c r="B382" s="15" t="s">
        <v>20</v>
      </c>
      <c r="C382" s="16">
        <f>+C370+0.1</f>
        <v>9710.7</v>
      </c>
      <c r="E382" s="18">
        <v>12000</v>
      </c>
      <c r="G382" s="18">
        <v>0</v>
      </c>
      <c r="H382" s="20"/>
      <c r="I382" s="18">
        <v>0</v>
      </c>
      <c r="J382" s="20"/>
      <c r="K382" s="18">
        <v>0</v>
      </c>
      <c r="L382" s="20"/>
      <c r="M382" s="18">
        <v>0</v>
      </c>
      <c r="N382" s="19"/>
      <c r="O382" s="18">
        <v>0</v>
      </c>
      <c r="P382" s="20"/>
      <c r="Q382" s="18">
        <v>0</v>
      </c>
      <c r="R382" s="19"/>
      <c r="S382" s="39">
        <v>0</v>
      </c>
      <c r="T382" s="19"/>
      <c r="U382" s="39">
        <v>0</v>
      </c>
      <c r="V382" s="19"/>
      <c r="W382" s="39">
        <v>0</v>
      </c>
      <c r="X382" s="19"/>
      <c r="Y382" s="39">
        <v>0</v>
      </c>
      <c r="Z382" s="19"/>
      <c r="AA382" s="39">
        <v>0</v>
      </c>
      <c r="AB382" s="45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</row>
    <row r="383" spans="1:57" ht="15.75">
      <c r="A383" s="14" t="s">
        <v>158</v>
      </c>
      <c r="B383" s="15" t="s">
        <v>20</v>
      </c>
      <c r="C383" s="16">
        <f aca="true" t="shared" si="0" ref="C383:C389">+C371+0.1</f>
        <v>9720.7</v>
      </c>
      <c r="E383" s="23">
        <v>0</v>
      </c>
      <c r="G383" s="23">
        <v>0</v>
      </c>
      <c r="H383" s="20"/>
      <c r="I383" s="23">
        <v>0</v>
      </c>
      <c r="J383" s="20"/>
      <c r="K383" s="23">
        <v>0</v>
      </c>
      <c r="L383" s="20"/>
      <c r="M383" s="23">
        <v>0</v>
      </c>
      <c r="N383" s="19"/>
      <c r="O383" s="23">
        <v>0</v>
      </c>
      <c r="P383" s="20"/>
      <c r="Q383" s="23">
        <v>0</v>
      </c>
      <c r="R383" s="19"/>
      <c r="S383" s="41">
        <v>0</v>
      </c>
      <c r="T383" s="19"/>
      <c r="U383" s="41">
        <v>0</v>
      </c>
      <c r="V383" s="19"/>
      <c r="W383" s="41">
        <v>0</v>
      </c>
      <c r="X383" s="19"/>
      <c r="Y383" s="41">
        <v>0</v>
      </c>
      <c r="Z383" s="19"/>
      <c r="AA383" s="41">
        <v>0</v>
      </c>
      <c r="AB383" s="45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</row>
    <row r="384" spans="1:57" ht="15.75">
      <c r="A384" s="14" t="s">
        <v>159</v>
      </c>
      <c r="B384" s="15" t="s">
        <v>20</v>
      </c>
      <c r="C384" s="16">
        <f t="shared" si="0"/>
        <v>9730.7</v>
      </c>
      <c r="E384" s="23">
        <v>0</v>
      </c>
      <c r="G384" s="23">
        <v>0</v>
      </c>
      <c r="H384" s="20"/>
      <c r="I384" s="23">
        <v>0</v>
      </c>
      <c r="J384" s="20"/>
      <c r="K384" s="23">
        <v>0</v>
      </c>
      <c r="L384" s="20"/>
      <c r="M384" s="23">
        <v>0</v>
      </c>
      <c r="N384" s="19"/>
      <c r="O384" s="23">
        <v>0</v>
      </c>
      <c r="P384" s="20"/>
      <c r="Q384" s="23">
        <v>0</v>
      </c>
      <c r="R384" s="19"/>
      <c r="S384" s="41">
        <v>0</v>
      </c>
      <c r="T384" s="19"/>
      <c r="U384" s="41">
        <v>0</v>
      </c>
      <c r="V384" s="19"/>
      <c r="W384" s="41">
        <v>0</v>
      </c>
      <c r="X384" s="19"/>
      <c r="Y384" s="41">
        <v>0</v>
      </c>
      <c r="Z384" s="19"/>
      <c r="AA384" s="41">
        <v>0</v>
      </c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</row>
    <row r="385" spans="1:57" ht="15.75">
      <c r="A385" s="14" t="s">
        <v>160</v>
      </c>
      <c r="B385" s="15" t="s">
        <v>20</v>
      </c>
      <c r="C385" s="16">
        <f t="shared" si="0"/>
        <v>9740.7</v>
      </c>
      <c r="E385" s="23">
        <v>0</v>
      </c>
      <c r="G385" s="23">
        <v>0</v>
      </c>
      <c r="H385" s="20"/>
      <c r="I385" s="23">
        <v>0</v>
      </c>
      <c r="J385" s="20"/>
      <c r="K385" s="23">
        <v>0</v>
      </c>
      <c r="L385" s="20"/>
      <c r="M385" s="23">
        <v>0</v>
      </c>
      <c r="N385" s="19"/>
      <c r="O385" s="23">
        <v>0</v>
      </c>
      <c r="P385" s="20"/>
      <c r="Q385" s="23">
        <v>0</v>
      </c>
      <c r="R385" s="19"/>
      <c r="S385" s="41">
        <v>0</v>
      </c>
      <c r="T385" s="19"/>
      <c r="U385" s="41">
        <v>0</v>
      </c>
      <c r="V385" s="19"/>
      <c r="W385" s="41">
        <v>0</v>
      </c>
      <c r="X385" s="19"/>
      <c r="Y385" s="41">
        <v>0</v>
      </c>
      <c r="Z385" s="19"/>
      <c r="AA385" s="41">
        <v>0</v>
      </c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</row>
    <row r="386" spans="1:57" ht="15.75">
      <c r="A386" s="14" t="s">
        <v>161</v>
      </c>
      <c r="B386" s="15" t="s">
        <v>20</v>
      </c>
      <c r="C386" s="16">
        <f t="shared" si="0"/>
        <v>9750.7</v>
      </c>
      <c r="E386" s="23">
        <v>0</v>
      </c>
      <c r="G386" s="23">
        <v>0</v>
      </c>
      <c r="H386" s="20"/>
      <c r="I386" s="23">
        <v>0</v>
      </c>
      <c r="J386" s="20"/>
      <c r="K386" s="23">
        <v>0</v>
      </c>
      <c r="L386" s="20"/>
      <c r="M386" s="23">
        <v>0</v>
      </c>
      <c r="N386" s="19"/>
      <c r="O386" s="23">
        <v>0</v>
      </c>
      <c r="P386" s="20"/>
      <c r="Q386" s="23">
        <v>0</v>
      </c>
      <c r="R386" s="19"/>
      <c r="S386" s="41"/>
      <c r="T386" s="19"/>
      <c r="U386" s="41"/>
      <c r="V386" s="19"/>
      <c r="W386" s="41"/>
      <c r="X386" s="19"/>
      <c r="Y386" s="41"/>
      <c r="Z386" s="19"/>
      <c r="AA386" s="41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</row>
    <row r="387" spans="1:57" ht="15.75">
      <c r="A387" s="14" t="s">
        <v>162</v>
      </c>
      <c r="B387" s="15" t="s">
        <v>20</v>
      </c>
      <c r="C387" s="16">
        <f t="shared" si="0"/>
        <v>9760.7</v>
      </c>
      <c r="E387" s="23">
        <v>0</v>
      </c>
      <c r="G387" s="23">
        <v>0</v>
      </c>
      <c r="H387" s="20"/>
      <c r="I387" s="23">
        <v>0</v>
      </c>
      <c r="J387" s="20"/>
      <c r="K387" s="23">
        <v>0</v>
      </c>
      <c r="L387" s="20"/>
      <c r="M387" s="23">
        <v>0</v>
      </c>
      <c r="N387" s="19"/>
      <c r="O387" s="23">
        <v>0</v>
      </c>
      <c r="P387" s="20"/>
      <c r="Q387" s="23">
        <v>0</v>
      </c>
      <c r="R387" s="19"/>
      <c r="S387" s="41">
        <v>0</v>
      </c>
      <c r="T387" s="19"/>
      <c r="U387" s="41">
        <v>0</v>
      </c>
      <c r="V387" s="19"/>
      <c r="W387" s="41">
        <v>0</v>
      </c>
      <c r="X387" s="19"/>
      <c r="Y387" s="41">
        <v>0</v>
      </c>
      <c r="Z387" s="19"/>
      <c r="AA387" s="41">
        <v>0</v>
      </c>
      <c r="AB387" s="45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</row>
    <row r="388" spans="1:57" ht="15.75">
      <c r="A388" s="14" t="s">
        <v>163</v>
      </c>
      <c r="B388" s="15" t="s">
        <v>20</v>
      </c>
      <c r="C388" s="16">
        <f t="shared" si="0"/>
        <v>9770.7</v>
      </c>
      <c r="E388" s="23">
        <v>0</v>
      </c>
      <c r="G388" s="23">
        <v>0</v>
      </c>
      <c r="H388" s="20"/>
      <c r="I388" s="23">
        <v>0</v>
      </c>
      <c r="J388" s="20"/>
      <c r="K388" s="23">
        <v>0</v>
      </c>
      <c r="L388" s="20"/>
      <c r="M388" s="23">
        <v>0</v>
      </c>
      <c r="N388" s="19"/>
      <c r="O388" s="23">
        <v>0</v>
      </c>
      <c r="P388" s="20"/>
      <c r="Q388" s="23">
        <v>0</v>
      </c>
      <c r="R388" s="19"/>
      <c r="S388" s="41">
        <v>0</v>
      </c>
      <c r="T388" s="19"/>
      <c r="U388" s="41">
        <v>0</v>
      </c>
      <c r="V388" s="19"/>
      <c r="W388" s="41">
        <v>0</v>
      </c>
      <c r="X388" s="19"/>
      <c r="Y388" s="41">
        <v>0</v>
      </c>
      <c r="Z388" s="19"/>
      <c r="AA388" s="41">
        <v>0</v>
      </c>
      <c r="AB388" s="45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</row>
    <row r="389" spans="1:57" ht="15.75">
      <c r="A389" s="14" t="s">
        <v>164</v>
      </c>
      <c r="B389" s="15" t="s">
        <v>20</v>
      </c>
      <c r="C389" s="16">
        <f t="shared" si="0"/>
        <v>9785.7</v>
      </c>
      <c r="E389" s="19">
        <v>0</v>
      </c>
      <c r="G389" s="19">
        <v>0</v>
      </c>
      <c r="H389" s="19"/>
      <c r="I389" s="19">
        <v>0</v>
      </c>
      <c r="J389" s="19"/>
      <c r="K389" s="19">
        <v>0</v>
      </c>
      <c r="L389" s="19"/>
      <c r="M389" s="19">
        <v>0</v>
      </c>
      <c r="N389" s="19"/>
      <c r="O389" s="19">
        <v>0</v>
      </c>
      <c r="P389" s="19"/>
      <c r="Q389" s="19">
        <v>0</v>
      </c>
      <c r="R389" s="19"/>
      <c r="S389" s="45">
        <v>0</v>
      </c>
      <c r="T389" s="19"/>
      <c r="U389" s="45">
        <v>0</v>
      </c>
      <c r="V389" s="19"/>
      <c r="W389" s="45">
        <v>0</v>
      </c>
      <c r="X389" s="19"/>
      <c r="Y389" s="45">
        <v>0</v>
      </c>
      <c r="Z389" s="19"/>
      <c r="AA389" s="45">
        <v>0</v>
      </c>
      <c r="AB389" s="45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</row>
    <row r="390" spans="1:57" ht="16.5" thickBot="1">
      <c r="A390" s="6" t="s">
        <v>60</v>
      </c>
      <c r="B390" s="7"/>
      <c r="C390" s="8"/>
      <c r="D390" s="6"/>
      <c r="E390" s="44">
        <f>SUM(E382:E389)</f>
        <v>12000</v>
      </c>
      <c r="F390" s="6"/>
      <c r="G390" s="44">
        <f>SUM(G382:G389)</f>
        <v>0</v>
      </c>
      <c r="H390" s="13"/>
      <c r="I390" s="44">
        <f>SUM(I382:I389)</f>
        <v>0</v>
      </c>
      <c r="J390" s="13"/>
      <c r="K390" s="44">
        <f>SUM(K382:K389)</f>
        <v>0</v>
      </c>
      <c r="L390" s="13"/>
      <c r="M390" s="44">
        <f>SUM(M382:M389)</f>
        <v>0</v>
      </c>
      <c r="N390" s="22"/>
      <c r="O390" s="44">
        <f>SUM(O382:O389)</f>
        <v>0</v>
      </c>
      <c r="P390" s="13"/>
      <c r="Q390" s="44">
        <f>SUM(Q382:Q389)</f>
        <v>0</v>
      </c>
      <c r="R390" s="22"/>
      <c r="S390" s="44">
        <f>SUM(S382:S389)</f>
        <v>0</v>
      </c>
      <c r="T390" s="22"/>
      <c r="U390" s="44">
        <f>SUM(U382:U389)</f>
        <v>0</v>
      </c>
      <c r="V390" s="22"/>
      <c r="W390" s="44">
        <f>SUM(W382:W389)</f>
        <v>0</v>
      </c>
      <c r="X390" s="22"/>
      <c r="Y390" s="44">
        <f>SUM(Y382:Y389)</f>
        <v>0</v>
      </c>
      <c r="Z390" s="22"/>
      <c r="AA390" s="44">
        <f>SUM(AA382:AA389)</f>
        <v>0</v>
      </c>
      <c r="AB390" s="45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</row>
    <row r="391" spans="1:57" ht="3" customHeight="1" thickBot="1">
      <c r="A391" s="6"/>
      <c r="B391" s="7"/>
      <c r="C391" s="8"/>
      <c r="D391" s="6"/>
      <c r="E391" s="29"/>
      <c r="F391" s="6"/>
      <c r="G391" s="29"/>
      <c r="H391" s="13"/>
      <c r="I391" s="29"/>
      <c r="J391" s="13"/>
      <c r="K391" s="29"/>
      <c r="L391" s="13"/>
      <c r="M391" s="29"/>
      <c r="N391" s="22"/>
      <c r="O391" s="29"/>
      <c r="P391" s="13"/>
      <c r="Q391" s="29"/>
      <c r="R391" s="22"/>
      <c r="S391" s="29"/>
      <c r="T391" s="22"/>
      <c r="U391" s="29"/>
      <c r="V391" s="22"/>
      <c r="W391" s="29"/>
      <c r="X391" s="22"/>
      <c r="Y391" s="29"/>
      <c r="Z391" s="22"/>
      <c r="AA391" s="29"/>
      <c r="AB391" s="45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</row>
    <row r="392" spans="1:57" ht="15.75">
      <c r="A392" s="6"/>
      <c r="B392" s="7"/>
      <c r="C392" s="8"/>
      <c r="D392" s="6"/>
      <c r="E392" s="13"/>
      <c r="F392" s="6"/>
      <c r="G392" s="13"/>
      <c r="H392" s="13"/>
      <c r="I392" s="13"/>
      <c r="J392" s="13"/>
      <c r="K392" s="13"/>
      <c r="L392" s="13"/>
      <c r="M392" s="13"/>
      <c r="N392" s="22"/>
      <c r="O392" s="13"/>
      <c r="P392" s="13"/>
      <c r="Q392" s="13"/>
      <c r="R392" s="22"/>
      <c r="S392" s="13"/>
      <c r="T392" s="22"/>
      <c r="U392" s="13"/>
      <c r="V392" s="22"/>
      <c r="W392" s="13"/>
      <c r="X392" s="22"/>
      <c r="Y392" s="13"/>
      <c r="Z392" s="22"/>
      <c r="AA392" s="13"/>
      <c r="AB392" s="45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</row>
    <row r="393" spans="1:57" ht="15.75">
      <c r="A393" s="6" t="s">
        <v>166</v>
      </c>
      <c r="B393" s="7"/>
      <c r="C393" s="8"/>
      <c r="D393" s="6"/>
      <c r="E393" s="22"/>
      <c r="F393" s="6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45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</row>
    <row r="394" spans="1:57" ht="15.75">
      <c r="A394" s="6" t="s">
        <v>167</v>
      </c>
      <c r="B394" s="7"/>
      <c r="C394" s="8"/>
      <c r="D394" s="6"/>
      <c r="E394" s="22"/>
      <c r="F394" s="6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45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</row>
    <row r="395" spans="1:57" ht="15.75">
      <c r="A395" s="14" t="s">
        <v>168</v>
      </c>
      <c r="B395" s="15" t="s">
        <v>20</v>
      </c>
      <c r="C395" s="16">
        <v>9901.9</v>
      </c>
      <c r="E395" s="18">
        <v>31000</v>
      </c>
      <c r="G395" s="18">
        <v>0</v>
      </c>
      <c r="H395" s="20"/>
      <c r="I395" s="18">
        <v>0</v>
      </c>
      <c r="J395" s="20"/>
      <c r="K395" s="18">
        <v>244227</v>
      </c>
      <c r="L395" s="20"/>
      <c r="M395" s="18">
        <v>21000</v>
      </c>
      <c r="N395" s="19"/>
      <c r="O395" s="18">
        <v>38500</v>
      </c>
      <c r="P395" s="20"/>
      <c r="Q395" s="18">
        <v>0</v>
      </c>
      <c r="R395" s="19"/>
      <c r="S395" s="39"/>
      <c r="T395" s="19"/>
      <c r="U395" s="39"/>
      <c r="V395" s="19"/>
      <c r="W395" s="39"/>
      <c r="X395" s="19"/>
      <c r="Y395" s="39"/>
      <c r="Z395" s="19"/>
      <c r="AA395" s="39"/>
      <c r="AB395" s="45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</row>
    <row r="396" spans="1:57" ht="15.75">
      <c r="A396" s="14" t="s">
        <v>169</v>
      </c>
      <c r="B396" s="15" t="s">
        <v>20</v>
      </c>
      <c r="C396" s="16">
        <v>9950.9</v>
      </c>
      <c r="E396" s="23">
        <v>0</v>
      </c>
      <c r="G396" s="23">
        <v>0</v>
      </c>
      <c r="H396" s="20"/>
      <c r="I396" s="23">
        <v>0</v>
      </c>
      <c r="J396" s="20"/>
      <c r="K396" s="23">
        <v>0</v>
      </c>
      <c r="L396" s="20"/>
      <c r="M396" s="23">
        <v>48219</v>
      </c>
      <c r="N396" s="19"/>
      <c r="O396" s="23">
        <v>0</v>
      </c>
      <c r="P396" s="20"/>
      <c r="Q396" s="23">
        <v>0</v>
      </c>
      <c r="R396" s="19"/>
      <c r="S396" s="41">
        <v>0</v>
      </c>
      <c r="T396" s="19"/>
      <c r="U396" s="41">
        <v>0</v>
      </c>
      <c r="V396" s="19"/>
      <c r="W396" s="41">
        <v>0</v>
      </c>
      <c r="X396" s="19"/>
      <c r="Y396" s="41">
        <v>0</v>
      </c>
      <c r="Z396" s="19"/>
      <c r="AA396" s="41">
        <v>0</v>
      </c>
      <c r="AB396" s="45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</row>
    <row r="397" spans="1:57" ht="15.75">
      <c r="A397" s="14" t="s">
        <v>170</v>
      </c>
      <c r="B397" s="7"/>
      <c r="C397" s="8"/>
      <c r="D397" s="6"/>
      <c r="E397" s="22"/>
      <c r="F397" s="6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45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</row>
    <row r="398" spans="1:57" ht="15.75">
      <c r="A398" s="14" t="s">
        <v>171</v>
      </c>
      <c r="B398" s="15" t="s">
        <v>20</v>
      </c>
      <c r="C398" s="16">
        <v>9961.9</v>
      </c>
      <c r="E398" s="18">
        <v>0</v>
      </c>
      <c r="G398" s="18">
        <v>0</v>
      </c>
      <c r="H398" s="20"/>
      <c r="I398" s="18">
        <v>0</v>
      </c>
      <c r="J398" s="20"/>
      <c r="K398" s="18">
        <v>0</v>
      </c>
      <c r="L398" s="20"/>
      <c r="M398" s="18">
        <v>0</v>
      </c>
      <c r="N398" s="19"/>
      <c r="O398" s="18">
        <v>0</v>
      </c>
      <c r="P398" s="20"/>
      <c r="Q398" s="18">
        <v>0</v>
      </c>
      <c r="R398" s="19"/>
      <c r="S398" s="39">
        <v>0</v>
      </c>
      <c r="T398" s="19"/>
      <c r="U398" s="39">
        <v>0</v>
      </c>
      <c r="V398" s="19"/>
      <c r="W398" s="39">
        <v>0</v>
      </c>
      <c r="X398" s="19"/>
      <c r="Y398" s="39">
        <v>0</v>
      </c>
      <c r="Z398" s="19"/>
      <c r="AA398" s="39">
        <v>0</v>
      </c>
      <c r="AB398" s="45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</row>
    <row r="399" spans="1:57" ht="16.5" thickBot="1">
      <c r="A399" s="6" t="s">
        <v>60</v>
      </c>
      <c r="B399" s="7"/>
      <c r="C399" s="8"/>
      <c r="D399" s="6"/>
      <c r="E399" s="27">
        <f>SUM(E395:E398)</f>
        <v>31000</v>
      </c>
      <c r="F399" s="6"/>
      <c r="G399" s="27">
        <f>SUM(G395:G398)</f>
        <v>0</v>
      </c>
      <c r="H399" s="13"/>
      <c r="I399" s="27">
        <f>SUM(I395:I398)</f>
        <v>0</v>
      </c>
      <c r="J399" s="13"/>
      <c r="K399" s="27">
        <f>SUM(K395:K398)</f>
        <v>244227</v>
      </c>
      <c r="L399" s="13"/>
      <c r="M399" s="27">
        <f>SUM(M395:M398)</f>
        <v>69219</v>
      </c>
      <c r="N399" s="22"/>
      <c r="O399" s="27">
        <f>SUM(O395:O398)</f>
        <v>38500</v>
      </c>
      <c r="P399" s="13"/>
      <c r="Q399" s="27">
        <f>SUM(Q395:Q398)</f>
        <v>0</v>
      </c>
      <c r="R399" s="22"/>
      <c r="S399" s="27">
        <f>SUM(S395:S398)</f>
        <v>0</v>
      </c>
      <c r="T399" s="22"/>
      <c r="U399" s="27">
        <f>SUM(U395:U398)</f>
        <v>0</v>
      </c>
      <c r="V399" s="22"/>
      <c r="W399" s="27">
        <f>SUM(W395:W398)</f>
        <v>0</v>
      </c>
      <c r="X399" s="22"/>
      <c r="Y399" s="27">
        <f>SUM(Y395:Y398)</f>
        <v>0</v>
      </c>
      <c r="Z399" s="22"/>
      <c r="AA399" s="27">
        <f>SUM(AA395:AA398)</f>
        <v>0</v>
      </c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</row>
    <row r="400" spans="1:57" ht="3" customHeight="1" thickBot="1">
      <c r="A400" s="6"/>
      <c r="B400" s="7"/>
      <c r="C400" s="8"/>
      <c r="D400" s="6"/>
      <c r="E400" s="29"/>
      <c r="F400" s="6"/>
      <c r="G400" s="29"/>
      <c r="H400" s="13"/>
      <c r="I400" s="29"/>
      <c r="J400" s="13"/>
      <c r="K400" s="29"/>
      <c r="L400" s="13"/>
      <c r="M400" s="29"/>
      <c r="N400" s="22"/>
      <c r="O400" s="29"/>
      <c r="P400" s="13"/>
      <c r="Q400" s="29"/>
      <c r="R400" s="22"/>
      <c r="S400" s="29"/>
      <c r="T400" s="22"/>
      <c r="U400" s="29"/>
      <c r="V400" s="22"/>
      <c r="W400" s="29"/>
      <c r="X400" s="22"/>
      <c r="Y400" s="29"/>
      <c r="Z400" s="22"/>
      <c r="AA400" s="2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</row>
    <row r="401" spans="1:57" ht="15.75">
      <c r="A401" s="6"/>
      <c r="B401" s="7"/>
      <c r="C401" s="8"/>
      <c r="D401" s="6"/>
      <c r="E401" s="22"/>
      <c r="F401" s="6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</row>
    <row r="402" spans="1:57" ht="15.75">
      <c r="A402" s="6"/>
      <c r="B402" s="7"/>
      <c r="C402" s="8"/>
      <c r="D402" s="6"/>
      <c r="E402" s="22"/>
      <c r="F402" s="6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</row>
    <row r="403" spans="1:57" ht="16.5" thickBot="1">
      <c r="A403" s="6" t="s">
        <v>172</v>
      </c>
      <c r="B403" s="7"/>
      <c r="C403" s="8"/>
      <c r="D403" s="6"/>
      <c r="E403" s="27" t="e">
        <f>+E108+E129+E153+E182+E220+E281+E353+E365+E378+E390+E399</f>
        <v>#REF!</v>
      </c>
      <c r="F403" s="6"/>
      <c r="G403" s="27">
        <f>+G108+G129+G153+G182+G220+G281+G353+G365+G378+G390+G399</f>
        <v>426563</v>
      </c>
      <c r="H403" s="13"/>
      <c r="I403" s="27">
        <f>+I108+I129+I153+I182+I220+I281+I353+I365+I378+I390+I399</f>
        <v>453600.0299999999</v>
      </c>
      <c r="J403" s="13"/>
      <c r="K403" s="27">
        <f>+K108+K129+K153+K182+K220+K281+K353+K365+K378+K390+K399</f>
        <v>673244.13</v>
      </c>
      <c r="L403" s="13"/>
      <c r="M403" s="27">
        <f>+M108+M129+M153+M182+M220+M281+M353+M365+M378+M390+M399</f>
        <v>510770</v>
      </c>
      <c r="N403" s="22"/>
      <c r="O403" s="27">
        <f>+O108+O129+O153+O182+O220+O281+O353+O365+O378+O390+O399</f>
        <v>816194.2799999998</v>
      </c>
      <c r="P403" s="13"/>
      <c r="Q403" s="27">
        <f>+Q108+Q129+Q153+Q182+Q220+Q281+Q353+Q365+Q378+Q390+Q399</f>
        <v>440936.41</v>
      </c>
      <c r="R403" s="22"/>
      <c r="S403" s="28">
        <f>+S108+S129+S153+S182+S220+S281+S353+S365+S378+S390+S399</f>
        <v>614544</v>
      </c>
      <c r="T403" s="22"/>
      <c r="U403" s="28">
        <f>+U108+U129+U153+U182+U220+U281+U353+U365+U378+U390+U399</f>
        <v>656444</v>
      </c>
      <c r="V403" s="22"/>
      <c r="W403" s="28">
        <f>+W108+W129+W153+W182+W220+W281+W353+W365+W378+W390+W399</f>
        <v>889295</v>
      </c>
      <c r="X403" s="22"/>
      <c r="Y403" s="28">
        <f>+Y108+Y129+Y153+Y182+Y220+Y281+Y353+Y365+Y378+Y390+Y399</f>
        <v>950825</v>
      </c>
      <c r="Z403" s="22"/>
      <c r="AA403" s="28">
        <f>+AA108+AA129+AA153+AA182+AA220+AA281+AA353+AA365+AA378+AA390+AA399</f>
        <v>891751.865</v>
      </c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</row>
    <row r="404" spans="1:57" ht="3" customHeight="1" thickBot="1">
      <c r="A404" s="6"/>
      <c r="B404" s="7"/>
      <c r="C404" s="8"/>
      <c r="D404" s="6"/>
      <c r="E404" s="29"/>
      <c r="F404" s="6"/>
      <c r="G404" s="29"/>
      <c r="H404" s="13"/>
      <c r="I404" s="29"/>
      <c r="J404" s="13"/>
      <c r="K404" s="29"/>
      <c r="L404" s="13"/>
      <c r="M404" s="29"/>
      <c r="N404" s="22"/>
      <c r="O404" s="29"/>
      <c r="P404" s="13"/>
      <c r="Q404" s="29"/>
      <c r="R404" s="22"/>
      <c r="S404" s="29"/>
      <c r="T404" s="22"/>
      <c r="U404" s="29"/>
      <c r="V404" s="22"/>
      <c r="W404" s="29"/>
      <c r="X404" s="22"/>
      <c r="Y404" s="29"/>
      <c r="Z404" s="22"/>
      <c r="AA404" s="2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</row>
    <row r="405" spans="1:57" ht="15.75">
      <c r="A405" s="6"/>
      <c r="B405" s="7"/>
      <c r="C405" s="8"/>
      <c r="D405" s="6"/>
      <c r="E405" s="22"/>
      <c r="F405" s="6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</row>
    <row r="406" spans="5:57" ht="15" customHeight="1">
      <c r="E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</row>
    <row r="407" spans="5:57" ht="15" customHeight="1">
      <c r="E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</row>
    <row r="408" spans="5:57" ht="15" customHeight="1">
      <c r="E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>+S298+S291+S290+S289+S288+S274+S265+S259+S253+S247+S241+S235+S229+S213+S175+S168+S162+S161+S148+S142+S122+S88+S78+S72+S66+S56+S55+S49+S48+S41+S29+S20+S19+S12+S13</f>
        <v>278800</v>
      </c>
      <c r="T408" s="19"/>
      <c r="U408" s="19">
        <f>+U298+U291+U290+U289+U288+U274+U265+U259+U253+U247+U241+U235+U229+U213+U175+U168+U162+U161+U148+U142+U122+U88+U78+U72+U66+U56+U55+U49+U48+U41+U29+U20+U19+U12+U13</f>
        <v>282300</v>
      </c>
      <c r="V408" s="19"/>
      <c r="W408" s="19">
        <f>+W298+W291+W290+W289+W288+W274+W265+W259+W253+W247+W241+W235+W229+W213+W175+W168+W162+W161+W148+W142+W122+W88+W78+W72+W66+W56+W55+W49+W48+W41+W29+W20+W19+W12+W13+W35+W94+W341+W347</f>
        <v>339800</v>
      </c>
      <c r="X408" s="19"/>
      <c r="Y408" s="19">
        <f>+Y298+Y291+Y290+Y289+Y288+Y274+Y265+Y259+Y253+Y247+Y241+Y235+Y229+Y213+Y175+Y168+Y162+Y161+Y148+Y142+Y122+Y88+Y78+Y72+Y66+Y56+Y55+Y49+Y48+Y41+Y29+Y20+Y19+Y12+Y13+Y35+Y94+Y341+Y347</f>
        <v>359800</v>
      </c>
      <c r="Z408" s="19"/>
      <c r="AA408" s="19">
        <f>+AA298+AA291+AA290+AA289+AA288+AA274+AA265+AA259+AA253+AA247+AA241+AA235+AA229+AA213+AA175+AA168+AA162+AA161+AA148+AA142+AA122+AA88+AA78+AA72+AA66+AA56+AA55+AA49+AA48+AA41+AA29+AA20+AA19+AA12+AA13+AA35+AA94+AA341+AA347</f>
        <v>357410</v>
      </c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</row>
    <row r="409" spans="5:57" ht="15" customHeight="1">
      <c r="E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93">
        <v>0.0765</v>
      </c>
      <c r="T409" s="19"/>
      <c r="U409" s="93">
        <v>0.0765</v>
      </c>
      <c r="V409" s="19"/>
      <c r="W409" s="93">
        <v>0.0765</v>
      </c>
      <c r="X409" s="19"/>
      <c r="Y409" s="93">
        <v>0.0765</v>
      </c>
      <c r="Z409" s="19"/>
      <c r="AA409" s="93">
        <v>0.0765</v>
      </c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</row>
    <row r="410" spans="5:57" ht="15" customHeight="1">
      <c r="E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>+S408*S409+1000</f>
        <v>22328.2</v>
      </c>
      <c r="T410" s="19"/>
      <c r="U410" s="19">
        <f>+U408*U409+1000</f>
        <v>22595.95</v>
      </c>
      <c r="V410" s="19"/>
      <c r="W410" s="19">
        <f>+W408*W409+1000</f>
        <v>26994.7</v>
      </c>
      <c r="X410" s="19"/>
      <c r="Y410" s="19">
        <f>+Y408*Y409+1000</f>
        <v>28524.7</v>
      </c>
      <c r="Z410" s="19"/>
      <c r="AA410" s="19">
        <f>+AA408*AA409+1000</f>
        <v>28341.864999999998</v>
      </c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</row>
    <row r="411" spans="5:57" ht="15" customHeight="1">
      <c r="E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</row>
    <row r="412" spans="5:57" ht="15" customHeight="1">
      <c r="E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</row>
    <row r="413" spans="5:57" ht="15.75">
      <c r="E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</row>
    <row r="414" spans="5:57" ht="15.75">
      <c r="E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</row>
    <row r="415" spans="5:57" ht="15.75">
      <c r="E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</row>
    <row r="416" spans="5:57" ht="15.75">
      <c r="E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</row>
    <row r="417" spans="5:57" ht="15.75">
      <c r="E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</row>
    <row r="418" spans="5:57" ht="15.75">
      <c r="E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</row>
    <row r="419" spans="5:57" ht="15.75">
      <c r="E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</row>
    <row r="420" spans="5:57" ht="15.75">
      <c r="E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</row>
    <row r="421" spans="5:57" ht="15.75">
      <c r="E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</row>
    <row r="422" spans="5:57" ht="15.75">
      <c r="E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</row>
    <row r="423" spans="5:57" ht="15.75">
      <c r="E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</row>
    <row r="424" spans="5:57" ht="15.75">
      <c r="E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</row>
    <row r="425" spans="5:57" ht="15.75">
      <c r="E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</row>
    <row r="426" spans="5:57" ht="15.75">
      <c r="E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</row>
    <row r="427" spans="5:57" ht="15.75">
      <c r="E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</row>
    <row r="428" spans="5:57" ht="15.75">
      <c r="E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</row>
    <row r="429" spans="5:57" ht="15.75">
      <c r="E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</row>
    <row r="430" spans="5:57" ht="15.75">
      <c r="E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</row>
    <row r="431" spans="5:57" ht="15.75">
      <c r="E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</row>
    <row r="432" spans="5:57" ht="15.75">
      <c r="E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</row>
    <row r="433" spans="5:57" ht="15.75">
      <c r="E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</row>
    <row r="434" spans="5:57" ht="15.75">
      <c r="E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</row>
    <row r="435" spans="5:57" ht="15.75">
      <c r="E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</row>
    <row r="436" spans="5:57" ht="15.75">
      <c r="E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</row>
    <row r="437" spans="5:57" ht="15.75">
      <c r="E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</row>
    <row r="438" spans="5:57" ht="15.75">
      <c r="E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</row>
    <row r="439" spans="5:57" ht="15.75">
      <c r="E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</row>
    <row r="440" spans="5:57" ht="15.75">
      <c r="E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</row>
    <row r="441" spans="5:57" ht="15.75">
      <c r="E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</row>
    <row r="442" spans="5:57" ht="15.75">
      <c r="E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</row>
    <row r="443" spans="7:57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T443" s="19"/>
      <c r="V443" s="19"/>
      <c r="X443" s="19"/>
      <c r="Z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</row>
    <row r="444" spans="7:57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T444" s="19"/>
      <c r="V444" s="19"/>
      <c r="X444" s="19"/>
      <c r="Z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</row>
    <row r="445" spans="7:57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</row>
    <row r="446" spans="7:57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</row>
    <row r="447" spans="7:57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</row>
    <row r="448" spans="7:57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</row>
    <row r="449" spans="7:57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</row>
    <row r="450" spans="7:57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</row>
    <row r="451" spans="7:57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</row>
    <row r="452" spans="7:57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</row>
    <row r="453" spans="7:57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</row>
    <row r="454" spans="7:57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</row>
    <row r="455" spans="7:57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</row>
    <row r="456" spans="7:57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</row>
    <row r="457" spans="7:57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</row>
    <row r="458" spans="7:57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</row>
    <row r="459" spans="7:57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</row>
    <row r="460" spans="7:57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</row>
    <row r="461" spans="7:57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</row>
    <row r="462" spans="7:57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</row>
    <row r="463" spans="7:57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</row>
    <row r="464" spans="7:57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</row>
    <row r="465" spans="7:57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</row>
    <row r="466" spans="7:57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</row>
    <row r="467" spans="7:57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</row>
    <row r="468" spans="7:57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</row>
    <row r="469" spans="7:57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</row>
    <row r="470" spans="7:57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</row>
    <row r="471" spans="7:57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</row>
    <row r="472" spans="7:57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</row>
    <row r="473" spans="7:57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</row>
    <row r="474" spans="7:57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</row>
    <row r="475" spans="7:57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</row>
    <row r="476" spans="7:57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</row>
    <row r="477" spans="7:57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</row>
    <row r="478" spans="7:57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</row>
    <row r="479" spans="7:57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</row>
    <row r="480" spans="7:57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</row>
    <row r="481" spans="7:57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</row>
    <row r="482" spans="7:57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</row>
    <row r="483" spans="7:57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</row>
    <row r="484" spans="7:57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</row>
    <row r="485" spans="7:57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</row>
    <row r="486" spans="7:57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</row>
    <row r="487" spans="7:57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</row>
    <row r="488" spans="7:57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</row>
    <row r="489" spans="7:57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</row>
    <row r="490" spans="7:57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</row>
    <row r="491" spans="7:57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</row>
    <row r="492" spans="7:57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</row>
    <row r="493" spans="7:57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</row>
    <row r="494" spans="7:57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</row>
    <row r="495" spans="7:57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</row>
    <row r="496" spans="7:57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</row>
    <row r="497" spans="7:57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</row>
    <row r="498" spans="7:57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</row>
    <row r="499" spans="7:57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</row>
    <row r="500" spans="7:57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</row>
    <row r="501" spans="7:57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</row>
    <row r="502" spans="7:57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</row>
    <row r="503" spans="7:57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</row>
    <row r="504" spans="7:57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</row>
    <row r="505" spans="7:57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</row>
    <row r="506" spans="7:57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</row>
    <row r="507" spans="7:57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</row>
    <row r="508" spans="7:57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</row>
    <row r="509" spans="7:57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</row>
    <row r="510" spans="7:57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</row>
    <row r="511" spans="7:57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</row>
    <row r="512" spans="7:57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</row>
    <row r="513" spans="7:57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</row>
    <row r="514" spans="7:57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</row>
    <row r="515" spans="7:57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</row>
    <row r="516" spans="7:57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</row>
    <row r="517" spans="7:57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</row>
    <row r="518" spans="7:57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</row>
    <row r="519" spans="7:57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</row>
    <row r="520" spans="7:57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</row>
    <row r="521" spans="7:57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</row>
    <row r="522" spans="7:57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</row>
    <row r="523" spans="7:57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</row>
    <row r="524" spans="7:57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</row>
    <row r="525" spans="7:57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</row>
    <row r="526" spans="7:57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</row>
    <row r="527" spans="7:57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</row>
    <row r="528" spans="7:57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</row>
    <row r="529" spans="7:57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</row>
    <row r="530" spans="7:57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</row>
    <row r="531" spans="7:57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</row>
    <row r="532" spans="7:57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</row>
    <row r="533" spans="7:57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</row>
    <row r="534" spans="7:57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</row>
    <row r="535" spans="7:57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</row>
    <row r="536" spans="7:57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</row>
    <row r="537" spans="7:57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</row>
    <row r="538" spans="7:57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</row>
    <row r="539" spans="7:57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</row>
    <row r="540" spans="7:57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</row>
    <row r="541" spans="7:57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</row>
    <row r="542" spans="7:57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</row>
    <row r="543" spans="7:57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</row>
    <row r="544" spans="7:57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</row>
    <row r="545" spans="7:57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</row>
    <row r="546" spans="7:57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</row>
    <row r="547" spans="7:57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</row>
    <row r="548" spans="7:57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</row>
    <row r="549" spans="7:57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</row>
    <row r="550" spans="7:57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</row>
    <row r="551" spans="7:57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</row>
    <row r="552" spans="7:57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</row>
    <row r="553" spans="7:57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</row>
    <row r="554" spans="7:57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</row>
    <row r="555" spans="7:57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</row>
    <row r="556" spans="7:57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</row>
    <row r="557" spans="7:57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</row>
    <row r="558" spans="7:57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</row>
    <row r="559" spans="7:57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</row>
    <row r="560" spans="7:57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</row>
    <row r="561" spans="7:57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</row>
    <row r="562" spans="7:57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</row>
    <row r="563" spans="7:57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</row>
    <row r="564" spans="7:57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</row>
    <row r="565" spans="7:57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</row>
    <row r="566" spans="7:57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</row>
    <row r="567" spans="7:57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</row>
    <row r="568" spans="7:57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</row>
    <row r="569" spans="7:57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</row>
    <row r="570" spans="7:57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</row>
    <row r="571" spans="7:57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</row>
    <row r="572" spans="7:57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</row>
    <row r="573" spans="7:57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</row>
    <row r="574" spans="7:57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</row>
    <row r="575" spans="7:57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</row>
    <row r="576" spans="7:57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</row>
    <row r="577" spans="7:57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</row>
    <row r="578" spans="7:57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</row>
    <row r="579" spans="7:57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</row>
    <row r="580" spans="7:57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</row>
    <row r="581" spans="7:57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</row>
    <row r="582" spans="7:57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</row>
    <row r="583" spans="7:57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</row>
    <row r="584" spans="7:57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</row>
    <row r="585" spans="7:57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</row>
    <row r="586" spans="7:57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</row>
    <row r="587" spans="7:57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</row>
    <row r="588" spans="7:57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</row>
    <row r="589" spans="7:57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</row>
    <row r="590" spans="7:57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</row>
    <row r="591" spans="7:57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</row>
    <row r="592" spans="7:57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</row>
    <row r="593" spans="7:57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</row>
    <row r="594" spans="7:57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</row>
    <row r="595" spans="7:57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</row>
    <row r="596" spans="7:57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</row>
    <row r="597" spans="7:57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</row>
    <row r="598" spans="7:57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</row>
    <row r="599" spans="7:57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</row>
    <row r="600" spans="7:57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</row>
    <row r="601" spans="7:57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</row>
    <row r="602" spans="7:57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</row>
    <row r="603" spans="7:57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</row>
    <row r="604" spans="7:57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</row>
    <row r="605" spans="7:57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</row>
    <row r="606" spans="7:57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</row>
    <row r="607" spans="7:57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</row>
    <row r="608" spans="7:57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</row>
    <row r="609" spans="7:57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</row>
    <row r="610" spans="7:57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</row>
    <row r="611" spans="7:57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</row>
    <row r="612" spans="7:57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</row>
    <row r="613" spans="7:57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</row>
    <row r="614" spans="7:57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</row>
    <row r="615" spans="7:57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</row>
    <row r="616" spans="7:57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</row>
    <row r="617" spans="7:57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</row>
    <row r="618" spans="7:57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</row>
    <row r="619" spans="7:57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</row>
    <row r="620" spans="7:57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</row>
    <row r="621" spans="7:57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</row>
    <row r="622" spans="7:57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</row>
    <row r="623" spans="7:57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</row>
    <row r="624" spans="7:57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</row>
    <row r="625" spans="7:57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</row>
    <row r="626" spans="7:57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</row>
    <row r="627" spans="7:57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</row>
    <row r="628" spans="7:57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</row>
    <row r="629" spans="7:57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</row>
    <row r="630" spans="7:57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</row>
    <row r="631" spans="7:57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</row>
    <row r="632" spans="7:57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</row>
    <row r="633" spans="7:57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</row>
    <row r="634" spans="7:57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</row>
    <row r="635" spans="7:57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</row>
    <row r="636" spans="7:57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</row>
    <row r="637" spans="7:57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</row>
    <row r="638" spans="7:57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</row>
    <row r="639" spans="7:57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</row>
    <row r="640" spans="7:57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</row>
    <row r="641" spans="7:57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</row>
    <row r="642" spans="7:57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</row>
    <row r="643" spans="7:57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</row>
    <row r="644" spans="7:57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</row>
    <row r="645" spans="7:57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</row>
    <row r="646" spans="7:57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</row>
    <row r="647" spans="7:57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</row>
    <row r="648" spans="7:57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</row>
    <row r="649" spans="7:57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</row>
    <row r="650" spans="7:57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</row>
    <row r="651" spans="7:57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</row>
    <row r="652" spans="7:57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</row>
    <row r="653" spans="7:57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</row>
    <row r="654" spans="7:57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</row>
    <row r="655" spans="7:57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</row>
    <row r="656" spans="7:57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</row>
    <row r="657" spans="7:57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</row>
    <row r="658" spans="7:57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</row>
    <row r="659" spans="7:57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</row>
    <row r="660" spans="7:57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</row>
    <row r="661" spans="7:57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</row>
    <row r="662" spans="7:57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</row>
    <row r="663" spans="7:57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</row>
    <row r="664" spans="7:57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</row>
    <row r="665" spans="7:57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</row>
    <row r="666" spans="7:57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</row>
    <row r="667" spans="7:57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</row>
    <row r="668" spans="7:57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</row>
    <row r="669" spans="7:57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</row>
    <row r="670" spans="7:57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</row>
    <row r="671" spans="7:57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</row>
    <row r="672" spans="7:57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</row>
    <row r="673" spans="7:57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</row>
    <row r="674" spans="7:57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</row>
    <row r="675" spans="7:57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</row>
    <row r="676" spans="7:57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</row>
    <row r="677" spans="7:57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</row>
    <row r="678" spans="7:57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</row>
    <row r="679" spans="7:57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</row>
    <row r="680" spans="7:57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</row>
    <row r="681" spans="7:57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</row>
    <row r="682" spans="7:57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</row>
    <row r="683" spans="7:57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</row>
    <row r="684" spans="7:57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</row>
    <row r="685" spans="7:57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</row>
    <row r="686" spans="7:57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</row>
    <row r="687" spans="7:57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</row>
    <row r="688" spans="7:57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</row>
    <row r="689" spans="7:57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</row>
    <row r="690" spans="7:57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</row>
    <row r="691" spans="7:57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</row>
    <row r="692" spans="7:57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</row>
    <row r="693" spans="7:57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</row>
    <row r="694" spans="7:57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</row>
    <row r="695" spans="7:57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</row>
    <row r="696" spans="7:57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</row>
    <row r="697" spans="7:57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</row>
    <row r="698" spans="7:57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</row>
    <row r="699" spans="7:57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</row>
    <row r="700" spans="7:57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</row>
    <row r="701" spans="7:57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</row>
    <row r="702" spans="7:57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</row>
    <row r="703" spans="7:57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</row>
    <row r="704" spans="7:57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</row>
    <row r="705" spans="7:57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</row>
    <row r="706" spans="7:57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</row>
    <row r="707" spans="7:57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</row>
    <row r="708" spans="7:57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</row>
    <row r="709" spans="7:57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</row>
    <row r="710" spans="7:57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</row>
    <row r="711" spans="7:57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</row>
    <row r="712" spans="7:57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</row>
    <row r="713" spans="7:57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</row>
    <row r="714" spans="7:57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</row>
    <row r="715" spans="7:57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</row>
    <row r="716" spans="7:57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</row>
    <row r="717" spans="7:57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</row>
    <row r="718" spans="7:57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</row>
    <row r="719" spans="7:57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</row>
    <row r="720" spans="7:57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</row>
    <row r="721" spans="7:57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</row>
    <row r="722" spans="7:57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</row>
    <row r="723" spans="7:57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</row>
    <row r="724" spans="7:57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</row>
    <row r="725" spans="7:57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</row>
    <row r="726" spans="7:57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</row>
    <row r="727" spans="7:57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</row>
    <row r="728" spans="7:57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</row>
    <row r="729" spans="7:57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</row>
    <row r="730" spans="7:57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</row>
    <row r="731" spans="7:57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</row>
    <row r="732" spans="7:57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</row>
    <row r="733" spans="7:57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</row>
    <row r="734" spans="7:57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</row>
    <row r="735" spans="7:57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</row>
    <row r="736" spans="7:57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</row>
    <row r="737" spans="7:57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</row>
    <row r="738" spans="7:57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</row>
    <row r="739" spans="7:57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</row>
    <row r="740" spans="7:57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</row>
    <row r="741" spans="7:57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</row>
    <row r="742" spans="7:57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</row>
    <row r="743" spans="7:57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</row>
    <row r="744" spans="7:57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</row>
    <row r="745" spans="7:57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</row>
    <row r="746" spans="7:57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</row>
    <row r="747" spans="7:57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</row>
    <row r="748" spans="7:57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</row>
    <row r="749" spans="7:57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</row>
    <row r="750" spans="7:57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</row>
    <row r="751" spans="7:57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</row>
    <row r="752" spans="7:57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</row>
    <row r="753" spans="7:57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</row>
    <row r="754" spans="7:57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</row>
    <row r="755" spans="7:57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</row>
    <row r="756" spans="7:57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</row>
    <row r="757" spans="7:57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</row>
    <row r="758" spans="7:57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</row>
    <row r="759" spans="7:57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</row>
    <row r="760" spans="7:57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</row>
    <row r="761" spans="7:57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</row>
    <row r="762" spans="7:57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</row>
    <row r="763" spans="7:57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</row>
    <row r="764" spans="7:57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</row>
    <row r="765" spans="7:57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</row>
    <row r="766" spans="7:57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</row>
    <row r="767" spans="7:57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</row>
    <row r="768" spans="7:57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</row>
    <row r="769" spans="7:57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</row>
    <row r="770" spans="7:57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</row>
    <row r="771" spans="7:57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</row>
    <row r="772" spans="7:57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</row>
    <row r="773" spans="7:57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</row>
    <row r="774" spans="7:57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</row>
    <row r="775" spans="7:57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</row>
    <row r="776" spans="7:57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</row>
    <row r="777" spans="7:57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</row>
    <row r="778" spans="7:57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</row>
    <row r="779" spans="7:57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</row>
    <row r="780" spans="7:57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</row>
    <row r="781" spans="7:57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</row>
    <row r="782" spans="7:57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</row>
    <row r="783" spans="7:57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</row>
    <row r="784" spans="7:57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</row>
    <row r="785" spans="7:57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</row>
    <row r="786" spans="7:57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</row>
    <row r="787" spans="7:57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</row>
    <row r="788" spans="7:57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</row>
    <row r="789" spans="7:57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</row>
    <row r="790" spans="7:57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</row>
    <row r="791" spans="7:57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</row>
    <row r="792" spans="7:57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</row>
    <row r="793" spans="7:57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</row>
    <row r="794" spans="7:57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</row>
    <row r="795" spans="7:57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</row>
    <row r="796" spans="7:57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</row>
    <row r="797" spans="7:57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</row>
    <row r="798" spans="7:57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</row>
    <row r="799" spans="7:57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</row>
    <row r="800" spans="7:57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</row>
    <row r="801" spans="7:57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</row>
    <row r="802" spans="7:57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</row>
    <row r="803" spans="7:57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</row>
    <row r="804" spans="7:57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</row>
    <row r="805" spans="7:57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</row>
    <row r="806" spans="7:57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</row>
    <row r="807" spans="7:57" ht="15.75"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</row>
    <row r="808" spans="7:57" ht="15.75"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</row>
    <row r="809" spans="7:57" ht="15.75"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</row>
    <row r="810" spans="7:57" ht="15.75"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</row>
    <row r="811" spans="7:57" ht="15.75"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</row>
    <row r="812" spans="7:57" ht="15.75"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</row>
    <row r="813" spans="7:57" ht="15.75"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</row>
    <row r="814" spans="7:57" ht="15.75"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</row>
    <row r="815" spans="7:57" ht="15.75"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</row>
    <row r="816" spans="7:57" ht="15.75"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</row>
    <row r="817" spans="7:57" ht="15.75"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</row>
    <row r="818" spans="7:57" ht="15.75"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</row>
    <row r="819" spans="7:57" ht="15.75"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</row>
    <row r="820" spans="7:57" ht="15.75"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</row>
    <row r="821" spans="7:57" ht="15.75"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</row>
    <row r="822" spans="7:57" ht="15.75"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</row>
    <row r="823" spans="7:57" ht="15.75"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</row>
    <row r="824" spans="7:57" ht="15.75"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</row>
    <row r="825" spans="7:57" ht="15.75"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</row>
    <row r="826" spans="7:57" ht="15.75"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</row>
    <row r="827" spans="7:57" ht="15.75"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</row>
    <row r="828" spans="7:57" ht="15.75"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</row>
    <row r="829" spans="7:57" ht="15.75"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</row>
    <row r="830" spans="7:57" ht="15.75"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</row>
    <row r="831" spans="7:57" ht="15.75"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</row>
    <row r="832" spans="7:57" ht="15.75"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</row>
    <row r="833" spans="7:57" ht="15.75"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</row>
    <row r="834" spans="7:57" ht="15.75"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</row>
    <row r="835" spans="7:57" ht="15.75"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</row>
    <row r="836" spans="7:57" ht="15.75"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</row>
    <row r="837" spans="7:57" ht="15.75"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</row>
    <row r="838" spans="7:57" ht="15.75"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</row>
    <row r="839" spans="7:57" ht="15.75"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</row>
    <row r="840" spans="7:57" ht="15.75"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</row>
    <row r="841" spans="7:57" ht="15.75"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</row>
    <row r="842" spans="7:57" ht="15.75"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</row>
    <row r="843" spans="7:57" ht="15.75"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</row>
    <row r="844" spans="7:57" ht="15.75"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</row>
    <row r="845" spans="7:57" ht="15.75"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</row>
    <row r="846" spans="7:57" ht="15.75"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</row>
    <row r="847" spans="7:57" ht="15.75"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</row>
    <row r="848" spans="7:57" ht="15.75"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</row>
    <row r="849" spans="7:57" ht="15.75"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</row>
    <row r="850" spans="7:57" ht="15.75"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</row>
    <row r="851" spans="7:57" ht="15.75"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</row>
    <row r="852" spans="7:57" ht="15.75"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</row>
    <row r="853" spans="7:57" ht="15.75"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</row>
    <row r="854" spans="7:57" ht="15.75"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</row>
    <row r="855" spans="7:57" ht="15.75"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</row>
    <row r="856" spans="7:57" ht="15.75"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</row>
    <row r="857" spans="7:57" ht="15.75"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</row>
    <row r="858" spans="7:57" ht="15.75"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</row>
    <row r="859" spans="7:57" ht="15.75"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</row>
    <row r="860" spans="7:57" ht="15.75"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</row>
    <row r="861" spans="7:57" ht="15.75"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</row>
    <row r="862" spans="7:57" ht="15.75"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</row>
    <row r="863" spans="7:57" ht="15.75"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</row>
    <row r="864" spans="7:57" ht="15.75"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</row>
    <row r="865" spans="7:57" ht="15.75"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</row>
    <row r="866" spans="7:57" ht="15.75"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</row>
    <row r="867" spans="7:57" ht="15.75"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</row>
    <row r="868" spans="7:57" ht="15.75"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</row>
    <row r="869" spans="7:57" ht="15.75"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</row>
    <row r="870" spans="7:57" ht="15.75"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</row>
    <row r="871" spans="7:57" ht="15.75"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</row>
    <row r="872" spans="7:57" ht="15.75"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</row>
    <row r="873" spans="7:57" ht="15.75"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</row>
    <row r="874" spans="7:57" ht="15.75"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</row>
    <row r="875" spans="7:57" ht="15.75"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</row>
    <row r="876" spans="7:57" ht="15.75"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</row>
    <row r="877" spans="7:57" ht="15.75"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</row>
    <row r="878" spans="7:57" ht="15.75"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</row>
    <row r="879" spans="7:57" ht="15.75"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</row>
    <row r="880" spans="7:57" ht="15.75"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</row>
    <row r="881" spans="7:57" ht="15.75"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</row>
    <row r="882" spans="7:57" ht="15.75"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</row>
    <row r="883" spans="7:57" ht="15.75"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</row>
    <row r="884" spans="7:57" ht="15.75"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</row>
    <row r="885" spans="7:57" ht="15.75"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</row>
    <row r="886" spans="7:57" ht="15.75"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</row>
    <row r="887" spans="7:57" ht="15.75"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</row>
    <row r="888" spans="7:57" ht="15.75"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</row>
    <row r="889" spans="7:57" ht="15.75"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</row>
    <row r="890" spans="7:57" ht="15.75"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</row>
    <row r="891" spans="7:57" ht="15.75"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</row>
    <row r="892" spans="7:57" ht="15.75"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</row>
    <row r="893" spans="7:57" ht="15.75"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</row>
    <row r="894" spans="7:57" ht="15.75"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</row>
    <row r="895" spans="7:57" ht="15.75"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</row>
    <row r="896" spans="7:57" ht="15.75"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</row>
    <row r="897" spans="7:57" ht="15.75"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</row>
    <row r="898" spans="7:57" ht="15.75"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</row>
    <row r="899" spans="7:57" ht="15.75"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</row>
    <row r="900" spans="7:57" ht="15.75"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</row>
    <row r="901" spans="7:57" ht="15.75"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</row>
    <row r="902" spans="7:57" ht="15.75"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</row>
    <row r="903" spans="7:57" ht="15.75"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</row>
    <row r="904" spans="7:57" ht="15.75"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</row>
    <row r="905" spans="7:57" ht="15.75"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</row>
    <row r="906" spans="7:57" ht="15.75"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</row>
    <row r="907" spans="7:57" ht="15.75"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</row>
    <row r="908" spans="7:57" ht="15.75"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</row>
    <row r="909" spans="7:57" ht="15.75"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</row>
    <row r="910" spans="7:57" ht="15.75"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</row>
    <row r="911" spans="7:57" ht="15.75"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</row>
    <row r="912" spans="7:57" ht="15.75"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</row>
    <row r="913" spans="7:57" ht="15.75"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</row>
    <row r="914" spans="7:57" ht="15.75"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</row>
    <row r="915" spans="7:57" ht="15.75"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</row>
    <row r="916" spans="7:57" ht="15.75"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</row>
    <row r="917" spans="7:57" ht="15.75"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</row>
    <row r="918" spans="7:57" ht="15.75"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</row>
    <row r="919" spans="7:57" ht="15.75"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</row>
    <row r="920" spans="7:57" ht="15.75"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</row>
    <row r="921" spans="7:57" ht="15.75"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</row>
    <row r="922" spans="7:57" ht="15.75"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</row>
    <row r="923" spans="7:57" ht="15.75"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</row>
    <row r="924" spans="7:57" ht="15.75"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</row>
    <row r="925" spans="7:57" ht="15.75"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</row>
    <row r="926" spans="7:57" ht="15.75"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</row>
    <row r="927" spans="7:57" ht="15.75"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</row>
    <row r="928" spans="7:57" ht="15.75"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</row>
    <row r="929" spans="7:57" ht="15.75"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</row>
    <row r="930" spans="7:57" ht="15.75"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</row>
    <row r="931" spans="7:57" ht="15.75"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</row>
    <row r="932" spans="7:57" ht="15.75"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</row>
    <row r="933" spans="7:57" ht="15.75"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</row>
    <row r="934" spans="7:57" ht="15.75"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</row>
    <row r="935" spans="7:57" ht="15.75"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</row>
    <row r="936" spans="7:57" ht="15.75"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</row>
    <row r="937" spans="7:57" ht="15.75"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</row>
    <row r="938" spans="7:57" ht="15.75"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</row>
    <row r="939" spans="7:57" ht="15.75"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</row>
    <row r="940" spans="7:57" ht="15.75"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</row>
    <row r="941" spans="7:57" ht="15.75"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</row>
    <row r="942" spans="7:57" ht="15.75"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</row>
    <row r="943" spans="7:57" ht="15.75"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</row>
    <row r="944" spans="7:57" ht="15.75"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</row>
    <row r="945" spans="7:57" ht="15.75"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</row>
    <row r="946" spans="7:57" ht="15.75"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</row>
    <row r="947" spans="7:57" ht="15.75"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</row>
    <row r="948" spans="7:57" ht="15.75"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</row>
    <row r="949" spans="7:57" ht="15.75"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</row>
    <row r="950" spans="7:57" ht="15.75"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</row>
    <row r="951" spans="7:57" ht="15.75"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</row>
    <row r="952" spans="7:57" ht="15.75"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</row>
    <row r="953" spans="7:57" ht="15.75"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</row>
    <row r="954" spans="7:57" ht="15.75"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</row>
    <row r="955" spans="7:57" ht="15.75"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</row>
    <row r="956" spans="7:57" ht="15.75"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</row>
    <row r="957" spans="7:57" ht="15.75"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</row>
    <row r="958" spans="7:57" ht="15.75"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</row>
    <row r="959" spans="7:57" ht="15.75"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</row>
    <row r="960" spans="7:57" ht="15.75"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</row>
    <row r="961" spans="7:57" ht="15.75"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</row>
    <row r="962" spans="7:57" ht="15.75"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</row>
    <row r="963" spans="7:57" ht="15.75"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</row>
    <row r="964" spans="7:57" ht="15.75"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</row>
    <row r="965" spans="7:57" ht="15.75"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</row>
    <row r="966" spans="7:57" ht="15.75"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</row>
    <row r="967" spans="7:57" ht="15.75"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</row>
    <row r="968" spans="7:57" ht="15.75"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</row>
    <row r="969" spans="7:57" ht="15.75"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</row>
    <row r="970" spans="7:57" ht="15.75"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</row>
    <row r="971" spans="7:57" ht="15.75"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</row>
    <row r="972" spans="7:57" ht="15.75"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</row>
    <row r="973" spans="7:57" ht="15.75"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</row>
    <row r="974" spans="7:57" ht="15.75"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</row>
    <row r="975" spans="7:57" ht="15.75"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</row>
    <row r="976" spans="7:57" ht="15.75"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</row>
    <row r="977" spans="7:57" ht="15.75"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</row>
    <row r="978" spans="7:57" ht="15.75"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</row>
    <row r="979" spans="7:57" ht="15.75"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</row>
    <row r="980" spans="7:57" ht="15.75"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</row>
    <row r="981" spans="7:57" ht="15.75"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</row>
    <row r="982" spans="7:57" ht="15.75"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</row>
    <row r="983" spans="7:57" ht="15.75"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</row>
    <row r="984" spans="7:57" ht="15.75"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</row>
    <row r="985" spans="7:57" ht="15.75"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</row>
    <row r="986" spans="7:57" ht="15.75"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</row>
    <row r="987" spans="7:57" ht="15.75"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</row>
    <row r="988" spans="7:57" ht="15.75"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</row>
    <row r="989" spans="7:57" ht="15.75"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</row>
    <row r="990" spans="7:57" ht="15.75"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</row>
    <row r="991" spans="7:57" ht="15.75"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</row>
    <row r="992" spans="7:57" ht="15.75"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</row>
    <row r="993" spans="7:57" ht="15.75"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</row>
    <row r="994" spans="7:57" ht="15.75"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</row>
    <row r="995" spans="7:57" ht="15.75"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</row>
    <row r="996" spans="7:57" ht="15.75"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</row>
    <row r="997" spans="7:57" ht="15.75"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</row>
    <row r="998" spans="7:57" ht="15.75"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</row>
    <row r="999" spans="7:57" ht="15.75"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</row>
    <row r="1000" spans="7:57" ht="15.75"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</row>
    <row r="1001" spans="7:57" ht="15.75"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</row>
    <row r="1002" spans="7:57" ht="15.75"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</row>
    <row r="1003" spans="7:57" ht="15.75"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</row>
    <row r="1004" spans="7:57" ht="15.75"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</row>
    <row r="1005" spans="7:57" ht="15.75"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</row>
    <row r="1006" spans="7:57" ht="15.75"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</row>
    <row r="1007" spans="7:57" ht="15.75"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</row>
    <row r="1008" spans="7:57" ht="15.75"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</row>
    <row r="1009" spans="7:57" ht="15.75"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</row>
    <row r="1010" spans="7:57" ht="15.75"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</row>
    <row r="1011" spans="7:57" ht="15.75"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</row>
    <row r="1012" spans="7:57" ht="15.75"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</row>
    <row r="1013" spans="7:57" ht="15.75"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</row>
    <row r="1014" spans="7:57" ht="15.75"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</row>
    <row r="1015" spans="7:57" ht="15.75"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</row>
    <row r="1016" spans="7:57" ht="15.75"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</row>
    <row r="1017" spans="7:57" ht="15.75"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</row>
    <row r="1018" spans="7:57" ht="15.75"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</row>
    <row r="1019" spans="7:57" ht="15.75"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</row>
    <row r="1020" spans="7:57" ht="15.75"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</row>
    <row r="1021" spans="7:57" ht="15.75"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</row>
    <row r="1022" spans="7:57" ht="15.75"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</row>
    <row r="1023" spans="7:57" ht="15.75"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</row>
    <row r="1024" spans="7:57" ht="15.75"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</row>
    <row r="1025" spans="7:57" ht="15.75"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</row>
    <row r="1026" spans="7:57" ht="15.75"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</row>
    <row r="1027" spans="7:57" ht="15.75"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</row>
    <row r="1028" spans="7:57" ht="15.75"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</row>
    <row r="1029" spans="7:57" ht="15.75"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</row>
    <row r="1030" spans="7:57" ht="15.75"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</row>
    <row r="1031" spans="7:57" ht="15.75"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</row>
    <row r="1032" spans="7:57" ht="15.75"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</row>
    <row r="1033" spans="7:57" ht="15.75"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</row>
    <row r="1034" spans="7:57" ht="15.75"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</row>
    <row r="1035" spans="7:57" ht="15.75"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</row>
    <row r="1036" spans="7:57" ht="15.75"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</row>
    <row r="1037" spans="7:57" ht="15.75"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</row>
    <row r="1038" spans="7:57" ht="15.75"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</row>
    <row r="1039" spans="7:57" ht="15.75"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</row>
    <row r="1040" spans="7:57" ht="15.75"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</row>
    <row r="1041" spans="7:57" ht="15.75"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</row>
    <row r="1042" spans="7:57" ht="15.75"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</row>
    <row r="1043" spans="7:57" ht="15.75"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</row>
    <row r="1044" spans="7:57" ht="15.75"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</row>
    <row r="1045" spans="7:57" ht="15.75"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</row>
    <row r="1046" spans="7:57" ht="15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</row>
    <row r="1047" spans="7:57" ht="15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</row>
    <row r="1048" spans="7:57" ht="15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</row>
    <row r="1049" spans="7:57" ht="15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</row>
    <row r="1050" spans="7:57" ht="15.75"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</row>
    <row r="1051" spans="7:57" ht="15.75"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</row>
    <row r="1052" spans="7:57" ht="15.75"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</row>
    <row r="1053" spans="7:57" ht="15.75"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</row>
    <row r="1054" spans="7:57" ht="15.75"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</row>
    <row r="1055" spans="7:57" ht="15.75"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</row>
    <row r="1056" spans="7:57" ht="15.75"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</row>
    <row r="1057" spans="7:57" ht="15.75"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</row>
    <row r="1058" spans="7:57" ht="15.75"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</row>
    <row r="1059" spans="7:57" ht="15.75"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</row>
    <row r="1060" spans="7:57" ht="15.75"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</row>
    <row r="1061" spans="7:57" ht="15.75"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</row>
    <row r="1062" spans="7:57" ht="15.75"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</row>
    <row r="1063" spans="7:57" ht="15.75"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</row>
    <row r="1064" spans="7:57" ht="15.75"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</row>
    <row r="1065" spans="7:57" ht="15.75"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</row>
    <row r="1066" spans="7:57" ht="15.75"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</row>
    <row r="1067" spans="7:57" ht="15.75"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</row>
    <row r="1068" spans="7:57" ht="15.75"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</row>
    <row r="1069" spans="7:57" ht="15.75"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</row>
    <row r="1070" spans="7:57" ht="15.75"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</row>
    <row r="1071" spans="7:57" ht="15.75"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</row>
    <row r="1072" spans="7:57" ht="15.75"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</row>
    <row r="1073" spans="7:57" ht="15.75"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</row>
    <row r="1074" spans="7:57" ht="15.75"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</row>
    <row r="1075" spans="7:57" ht="15.75"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</row>
    <row r="1076" spans="7:57" ht="15.75"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</row>
    <row r="1077" spans="7:57" ht="15.75"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</row>
    <row r="1078" spans="7:57" ht="15.75"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</row>
    <row r="1079" spans="7:57" ht="15.75"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</row>
    <row r="1080" spans="7:57" ht="15.75"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</row>
    <row r="1081" spans="7:57" ht="15.75"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</row>
    <row r="1082" spans="7:57" ht="15.75"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</row>
    <row r="1083" spans="7:57" ht="15.75"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</row>
    <row r="1084" spans="7:57" ht="15.75"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</row>
    <row r="1085" spans="7:57" ht="15.75"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</row>
    <row r="1086" spans="7:57" ht="15.75"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</row>
    <row r="1087" spans="7:57" ht="15.75"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</row>
    <row r="1088" spans="7:57" ht="15.75"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</row>
    <row r="1089" spans="7:57" ht="15.75"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</row>
    <row r="1090" spans="7:57" ht="15.75"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</row>
    <row r="1091" spans="7:57" ht="15.75"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</row>
    <row r="1092" spans="7:57" ht="15.75"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</row>
    <row r="1093" spans="7:57" ht="15.75"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</row>
    <row r="1094" spans="7:57" ht="15.75"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</row>
    <row r="1095" spans="7:57" ht="15.75"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</row>
    <row r="1096" spans="7:57" ht="15.75"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</row>
    <row r="1097" spans="7:57" ht="15.75"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</row>
    <row r="1098" spans="7:57" ht="15.75"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</row>
    <row r="1099" spans="7:57" ht="15.75"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</row>
    <row r="1100" spans="7:57" ht="15.75"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</row>
    <row r="1101" spans="7:57" ht="15.75"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</row>
    <row r="1102" spans="7:57" ht="15.75"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</row>
  </sheetData>
  <sheetProtection/>
  <printOptions horizontalCentered="1"/>
  <pageMargins left="0.25" right="0.25" top="0.75" bottom="0.46" header="0.3" footer="0.16"/>
  <pageSetup fitToHeight="0" fitToWidth="1" horizontalDpi="600" verticalDpi="600" orientation="portrait" scale="76" r:id="rId3"/>
  <headerFooter alignWithMargins="0">
    <oddHeader>&amp;R&amp;"Arial,Bold"&amp;11Town of Ancram
General Fund
 APPROPRIATIONS
&amp;"Arial,Regular"&amp;10 
</oddHeader>
    <oddFooter>&amp;R&amp;"Arial,Bold"&amp;11PAGE &amp;P</oddFooter>
  </headerFooter>
  <rowBreaks count="3" manualBreakCount="3">
    <brk id="66" max="65535" man="1"/>
    <brk id="106" max="65535" man="1"/>
    <brk id="423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5"/>
  <sheetViews>
    <sheetView zoomScalePageLayoutView="0" workbookViewId="0" topLeftCell="A58">
      <selection activeCell="AA84" sqref="AA84"/>
    </sheetView>
  </sheetViews>
  <sheetFormatPr defaultColWidth="9.140625" defaultRowHeight="12.75"/>
  <cols>
    <col min="1" max="1" width="25.7109375" style="14" customWidth="1"/>
    <col min="2" max="2" width="2.57421875" style="15" customWidth="1"/>
    <col min="3" max="3" width="7.8515625" style="16" customWidth="1"/>
    <col min="4" max="5" width="12.7109375" style="14" hidden="1" customWidth="1"/>
    <col min="6" max="6" width="1.7109375" style="14" customWidth="1"/>
    <col min="7" max="7" width="12.7109375" style="14" hidden="1" customWidth="1"/>
    <col min="8" max="8" width="1.7109375" style="14" hidden="1" customWidth="1"/>
    <col min="9" max="9" width="12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hidden="1" customWidth="1"/>
    <col min="15" max="15" width="12.7109375" style="14" hidden="1" customWidth="1"/>
    <col min="16" max="16" width="1.7109375" style="14" customWidth="1"/>
    <col min="17" max="17" width="12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1.7109375" style="14" customWidth="1"/>
    <col min="27" max="27" width="15.7109375" style="14" customWidth="1"/>
    <col min="28" max="28" width="9.140625" style="14" customWidth="1"/>
    <col min="29" max="30" width="9.8515625" style="14" customWidth="1"/>
    <col min="31" max="16384" width="9.140625" style="14" customWidth="1"/>
  </cols>
  <sheetData>
    <row r="1" spans="1:27" ht="15.7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43</v>
      </c>
      <c r="T3" s="9"/>
      <c r="U3" s="9" t="s">
        <v>43</v>
      </c>
      <c r="V3" s="9"/>
      <c r="W3" s="9" t="s">
        <v>44</v>
      </c>
      <c r="X3" s="9"/>
      <c r="Y3" s="9"/>
      <c r="Z3" s="9"/>
      <c r="AA3" s="9"/>
    </row>
    <row r="4" spans="1:27" ht="15.75">
      <c r="A4" s="6"/>
      <c r="B4" s="7"/>
      <c r="C4" s="8"/>
      <c r="D4" s="6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45</v>
      </c>
      <c r="T4" s="9"/>
      <c r="U4" s="9" t="s">
        <v>45</v>
      </c>
      <c r="V4" s="9"/>
      <c r="W4" s="9" t="s">
        <v>46</v>
      </c>
      <c r="X4" s="9"/>
      <c r="Y4" s="9"/>
      <c r="Z4" s="9"/>
      <c r="AA4" s="9"/>
    </row>
    <row r="5" spans="1:27" ht="15.75">
      <c r="A5" s="6"/>
      <c r="B5" s="7"/>
      <c r="C5" s="8"/>
      <c r="D5" s="6"/>
      <c r="E5" s="6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 t="s">
        <v>47</v>
      </c>
      <c r="T5" s="9"/>
      <c r="U5" s="9" t="s">
        <v>47</v>
      </c>
      <c r="V5" s="9"/>
      <c r="W5" s="9" t="s">
        <v>48</v>
      </c>
      <c r="X5" s="9"/>
      <c r="Y5" s="9" t="s">
        <v>49</v>
      </c>
      <c r="Z5" s="9"/>
      <c r="AA5" s="9" t="s">
        <v>50</v>
      </c>
    </row>
    <row r="6" spans="1:27" ht="15.75">
      <c r="A6" s="6"/>
      <c r="B6" s="7"/>
      <c r="C6" s="8"/>
      <c r="D6" s="6"/>
      <c r="E6" s="9" t="s">
        <v>51</v>
      </c>
      <c r="F6" s="6"/>
      <c r="G6" s="9" t="s">
        <v>51</v>
      </c>
      <c r="H6" s="9"/>
      <c r="I6" s="9" t="s">
        <v>51</v>
      </c>
      <c r="J6" s="9"/>
      <c r="K6" s="9" t="s">
        <v>51</v>
      </c>
      <c r="L6" s="9"/>
      <c r="M6" s="9" t="s">
        <v>51</v>
      </c>
      <c r="N6" s="9"/>
      <c r="O6" s="9" t="s">
        <v>51</v>
      </c>
      <c r="P6" s="9"/>
      <c r="Q6" s="9" t="s">
        <v>51</v>
      </c>
      <c r="R6" s="9"/>
      <c r="S6" s="9" t="s">
        <v>50</v>
      </c>
      <c r="T6" s="9"/>
      <c r="U6" s="9" t="s">
        <v>52</v>
      </c>
      <c r="V6" s="9"/>
      <c r="W6" s="9" t="s">
        <v>44</v>
      </c>
      <c r="X6" s="9"/>
      <c r="Y6" s="9" t="s">
        <v>43</v>
      </c>
      <c r="Z6" s="9"/>
      <c r="AA6" s="9" t="s">
        <v>43</v>
      </c>
    </row>
    <row r="7" spans="1:27" ht="15.75">
      <c r="A7" s="6" t="s">
        <v>53</v>
      </c>
      <c r="B7" s="7"/>
      <c r="C7" s="8" t="s">
        <v>13</v>
      </c>
      <c r="D7" s="6"/>
      <c r="E7" s="9">
        <v>2008</v>
      </c>
      <c r="F7" s="6"/>
      <c r="G7" s="9">
        <v>2015</v>
      </c>
      <c r="H7" s="9"/>
      <c r="I7" s="9">
        <v>2016</v>
      </c>
      <c r="J7" s="9"/>
      <c r="K7" s="9">
        <v>2017</v>
      </c>
      <c r="L7" s="9"/>
      <c r="M7" s="9">
        <v>2018</v>
      </c>
      <c r="N7" s="9"/>
      <c r="O7" s="9">
        <v>2019</v>
      </c>
      <c r="P7" s="9"/>
      <c r="Q7" s="9">
        <v>2020</v>
      </c>
      <c r="R7" s="9"/>
      <c r="S7" s="9">
        <v>2021</v>
      </c>
      <c r="T7" s="9"/>
      <c r="U7" s="9">
        <v>2021</v>
      </c>
      <c r="V7" s="9"/>
      <c r="W7" s="9">
        <v>2022</v>
      </c>
      <c r="X7" s="9"/>
      <c r="Y7" s="9">
        <v>2022</v>
      </c>
      <c r="Z7" s="9"/>
      <c r="AA7" s="9">
        <v>2022</v>
      </c>
    </row>
    <row r="8" spans="1:51" ht="16.5" thickBot="1">
      <c r="A8" s="6" t="s">
        <v>174</v>
      </c>
      <c r="B8" s="7" t="s">
        <v>20</v>
      </c>
      <c r="C8" s="8">
        <v>1001</v>
      </c>
      <c r="D8" s="10"/>
      <c r="E8" s="11">
        <v>0</v>
      </c>
      <c r="F8" s="10"/>
      <c r="G8" s="26">
        <v>160150</v>
      </c>
      <c r="H8" s="13"/>
      <c r="I8" s="26">
        <v>93600</v>
      </c>
      <c r="J8" s="13"/>
      <c r="K8" s="26">
        <v>75300</v>
      </c>
      <c r="L8" s="40"/>
      <c r="M8" s="26">
        <v>130369</v>
      </c>
      <c r="N8" s="40"/>
      <c r="O8" s="26">
        <v>115721</v>
      </c>
      <c r="P8" s="40"/>
      <c r="Q8" s="26">
        <v>123379</v>
      </c>
      <c r="R8" s="9"/>
      <c r="S8" s="26">
        <v>135994</v>
      </c>
      <c r="T8" s="9"/>
      <c r="U8" s="26">
        <v>135994</v>
      </c>
      <c r="V8" s="9"/>
      <c r="W8" s="26">
        <f>+' Summary'!J8</f>
        <v>44201.86499999999</v>
      </c>
      <c r="X8" s="9"/>
      <c r="Y8" s="26">
        <v>116275</v>
      </c>
      <c r="Z8" s="9"/>
      <c r="AA8" s="26">
        <f>+' Summary'!J8</f>
        <v>44201.86499999999</v>
      </c>
      <c r="AB8" s="123" t="s">
        <v>175</v>
      </c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</row>
    <row r="9" spans="1:27" ht="16.5" thickTop="1">
      <c r="A9" s="6" t="s">
        <v>176</v>
      </c>
      <c r="B9" s="7"/>
      <c r="C9" s="8"/>
      <c r="D9" s="6"/>
      <c r="E9" s="9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>
      <c r="A10" s="14" t="s">
        <v>177</v>
      </c>
      <c r="B10" s="15" t="s">
        <v>20</v>
      </c>
      <c r="C10" s="16">
        <v>1081</v>
      </c>
      <c r="D10" s="17"/>
      <c r="E10" s="18">
        <v>0</v>
      </c>
      <c r="F10" s="17"/>
      <c r="G10" s="18">
        <v>7234</v>
      </c>
      <c r="H10" s="20"/>
      <c r="I10" s="18">
        <v>7233.88</v>
      </c>
      <c r="J10" s="20"/>
      <c r="K10" s="18">
        <v>7234</v>
      </c>
      <c r="L10" s="20"/>
      <c r="M10" s="18">
        <v>0</v>
      </c>
      <c r="N10" s="20"/>
      <c r="O10" s="18">
        <v>0</v>
      </c>
      <c r="P10" s="20"/>
      <c r="Q10" s="18">
        <v>0</v>
      </c>
      <c r="R10" s="19"/>
      <c r="S10" s="18">
        <v>0</v>
      </c>
      <c r="T10" s="19"/>
      <c r="U10" s="18">
        <v>0</v>
      </c>
      <c r="V10" s="19"/>
      <c r="W10" s="39">
        <v>0</v>
      </c>
      <c r="X10" s="19"/>
      <c r="Y10" s="109">
        <v>0</v>
      </c>
      <c r="Z10" s="19"/>
      <c r="AA10" s="109">
        <v>0</v>
      </c>
    </row>
    <row r="11" spans="1:29" ht="15.75">
      <c r="A11" s="14" t="s">
        <v>178</v>
      </c>
      <c r="B11" s="7"/>
      <c r="C11" s="8"/>
      <c r="D11" s="10"/>
      <c r="E11" s="21"/>
      <c r="F11" s="1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19"/>
    </row>
    <row r="12" spans="1:61" ht="15.75">
      <c r="A12" s="14" t="s">
        <v>174</v>
      </c>
      <c r="B12" s="15" t="s">
        <v>20</v>
      </c>
      <c r="C12" s="16">
        <v>1090</v>
      </c>
      <c r="D12" s="17"/>
      <c r="E12" s="18">
        <v>0</v>
      </c>
      <c r="F12" s="17"/>
      <c r="G12" s="18">
        <v>6178</v>
      </c>
      <c r="H12" s="20"/>
      <c r="I12" s="18">
        <v>5534.88</v>
      </c>
      <c r="J12" s="20"/>
      <c r="K12" s="18">
        <v>8439</v>
      </c>
      <c r="L12" s="20"/>
      <c r="M12" s="18">
        <v>8796</v>
      </c>
      <c r="N12" s="20"/>
      <c r="O12" s="18">
        <v>8754.36</v>
      </c>
      <c r="P12" s="20"/>
      <c r="Q12" s="18">
        <v>6501.82</v>
      </c>
      <c r="R12" s="19"/>
      <c r="S12" s="18">
        <v>8700</v>
      </c>
      <c r="T12" s="19"/>
      <c r="U12" s="18">
        <v>8700</v>
      </c>
      <c r="V12" s="19"/>
      <c r="W12" s="39">
        <v>8700</v>
      </c>
      <c r="X12" s="19"/>
      <c r="Y12" s="39">
        <v>8700</v>
      </c>
      <c r="Z12" s="19"/>
      <c r="AA12" s="39">
        <v>8700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ht="15.75">
      <c r="A13" s="14" t="s">
        <v>179</v>
      </c>
      <c r="B13" s="7"/>
      <c r="C13" s="8"/>
      <c r="D13" s="10"/>
      <c r="E13" s="22"/>
      <c r="F13" s="1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ht="15.75">
      <c r="A14" s="14" t="s">
        <v>180</v>
      </c>
      <c r="B14" s="15" t="s">
        <v>20</v>
      </c>
      <c r="C14" s="16">
        <v>1120</v>
      </c>
      <c r="D14" s="17"/>
      <c r="E14" s="18">
        <v>0</v>
      </c>
      <c r="F14" s="17"/>
      <c r="G14" s="18">
        <v>267383</v>
      </c>
      <c r="H14" s="20"/>
      <c r="I14" s="18">
        <v>277149.85</v>
      </c>
      <c r="J14" s="20"/>
      <c r="K14" s="18">
        <v>297248</v>
      </c>
      <c r="L14" s="20"/>
      <c r="M14" s="18">
        <v>322338</v>
      </c>
      <c r="N14" s="20"/>
      <c r="O14" s="18">
        <v>332386.59</v>
      </c>
      <c r="P14" s="20"/>
      <c r="Q14" s="18">
        <v>342526.06</v>
      </c>
      <c r="R14" s="19"/>
      <c r="S14" s="18">
        <v>300000</v>
      </c>
      <c r="T14" s="19"/>
      <c r="U14" s="18">
        <v>300000</v>
      </c>
      <c r="V14" s="19"/>
      <c r="W14" s="39">
        <v>325000</v>
      </c>
      <c r="X14" s="19"/>
      <c r="Y14" s="39">
        <v>340000</v>
      </c>
      <c r="Z14" s="19"/>
      <c r="AA14" s="39">
        <v>345000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5.75">
      <c r="A15" s="14" t="s">
        <v>181</v>
      </c>
      <c r="B15" s="15" t="s">
        <v>20</v>
      </c>
      <c r="C15" s="16">
        <v>1170</v>
      </c>
      <c r="D15" s="17"/>
      <c r="E15" s="18">
        <v>0</v>
      </c>
      <c r="F15" s="17"/>
      <c r="G15" s="18">
        <v>4292</v>
      </c>
      <c r="H15" s="20"/>
      <c r="I15" s="18">
        <v>4289.51</v>
      </c>
      <c r="J15" s="20"/>
      <c r="K15" s="18">
        <v>3996</v>
      </c>
      <c r="L15" s="20"/>
      <c r="M15" s="18">
        <v>3771</v>
      </c>
      <c r="N15" s="20"/>
      <c r="O15" s="18">
        <v>4854.13</v>
      </c>
      <c r="P15" s="20"/>
      <c r="Q15" s="18">
        <v>7809.35</v>
      </c>
      <c r="R15" s="19"/>
      <c r="S15" s="18">
        <v>7500</v>
      </c>
      <c r="T15" s="19"/>
      <c r="U15" s="18">
        <v>7500</v>
      </c>
      <c r="V15" s="19"/>
      <c r="W15" s="39">
        <v>20000</v>
      </c>
      <c r="X15" s="19"/>
      <c r="Y15" s="39">
        <v>20000</v>
      </c>
      <c r="Z15" s="19"/>
      <c r="AA15" s="39">
        <v>20000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ht="15.75">
      <c r="A16" s="14" t="s">
        <v>182</v>
      </c>
      <c r="B16" s="15" t="s">
        <v>20</v>
      </c>
      <c r="C16" s="16">
        <v>1189</v>
      </c>
      <c r="D16" s="17"/>
      <c r="E16" s="18">
        <v>0</v>
      </c>
      <c r="F16" s="17"/>
      <c r="G16" s="18">
        <v>0</v>
      </c>
      <c r="H16" s="20"/>
      <c r="I16" s="18">
        <v>0</v>
      </c>
      <c r="J16" s="20"/>
      <c r="K16" s="18">
        <v>0</v>
      </c>
      <c r="L16" s="20"/>
      <c r="M16" s="18">
        <v>0</v>
      </c>
      <c r="N16" s="20"/>
      <c r="O16" s="18">
        <v>0</v>
      </c>
      <c r="P16" s="20"/>
      <c r="Q16" s="18">
        <v>0</v>
      </c>
      <c r="R16" s="19"/>
      <c r="S16" s="18">
        <v>0</v>
      </c>
      <c r="T16" s="19"/>
      <c r="U16" s="18">
        <v>0</v>
      </c>
      <c r="V16" s="19"/>
      <c r="W16" s="39">
        <v>0</v>
      </c>
      <c r="X16" s="19"/>
      <c r="Y16" s="39">
        <v>0</v>
      </c>
      <c r="Z16" s="19"/>
      <c r="AA16" s="39">
        <v>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15.75">
      <c r="A17" s="6" t="s">
        <v>183</v>
      </c>
      <c r="B17" s="7"/>
      <c r="C17" s="8"/>
      <c r="D17" s="10"/>
      <c r="E17" s="22"/>
      <c r="F17" s="1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ht="15.75">
      <c r="A18" s="14" t="s">
        <v>184</v>
      </c>
      <c r="B18" s="15" t="s">
        <v>20</v>
      </c>
      <c r="C18" s="16">
        <v>1232</v>
      </c>
      <c r="D18" s="17"/>
      <c r="E18" s="18">
        <v>0</v>
      </c>
      <c r="F18" s="17"/>
      <c r="G18" s="18">
        <v>0</v>
      </c>
      <c r="H18" s="20"/>
      <c r="I18" s="18">
        <v>0</v>
      </c>
      <c r="J18" s="20"/>
      <c r="K18" s="18">
        <v>0</v>
      </c>
      <c r="L18" s="20"/>
      <c r="M18" s="18">
        <v>0</v>
      </c>
      <c r="N18" s="20"/>
      <c r="O18" s="18">
        <v>0</v>
      </c>
      <c r="P18" s="20"/>
      <c r="Q18" s="18">
        <v>0</v>
      </c>
      <c r="R18" s="19"/>
      <c r="S18" s="18">
        <v>0</v>
      </c>
      <c r="T18" s="19"/>
      <c r="U18" s="18">
        <v>0</v>
      </c>
      <c r="V18" s="19"/>
      <c r="W18" s="39">
        <v>0</v>
      </c>
      <c r="X18" s="19"/>
      <c r="Y18" s="39">
        <v>0</v>
      </c>
      <c r="Z18" s="19"/>
      <c r="AA18" s="39">
        <v>0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ht="15.75">
      <c r="A19" s="14" t="s">
        <v>185</v>
      </c>
      <c r="B19" s="15" t="s">
        <v>20</v>
      </c>
      <c r="C19" s="16">
        <v>1255</v>
      </c>
      <c r="D19" s="17"/>
      <c r="E19" s="18">
        <v>0</v>
      </c>
      <c r="F19" s="17"/>
      <c r="G19" s="18">
        <v>5013</v>
      </c>
      <c r="H19" s="20"/>
      <c r="I19" s="18">
        <v>0</v>
      </c>
      <c r="J19" s="20"/>
      <c r="K19" s="18">
        <v>0</v>
      </c>
      <c r="L19" s="20"/>
      <c r="M19" s="18">
        <v>3258</v>
      </c>
      <c r="N19" s="20"/>
      <c r="O19" s="18">
        <v>1761</v>
      </c>
      <c r="P19" s="20"/>
      <c r="Q19" s="18">
        <v>0</v>
      </c>
      <c r="R19" s="19"/>
      <c r="S19" s="18">
        <v>1750</v>
      </c>
      <c r="T19" s="19"/>
      <c r="U19" s="18">
        <v>1750</v>
      </c>
      <c r="V19" s="19"/>
      <c r="W19" s="39">
        <v>1750</v>
      </c>
      <c r="X19" s="19"/>
      <c r="Y19" s="39">
        <v>1750</v>
      </c>
      <c r="Z19" s="19"/>
      <c r="AA19" s="39">
        <v>1750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ht="15.75">
      <c r="A20" s="14" t="s">
        <v>186</v>
      </c>
      <c r="B20" s="15" t="s">
        <v>20</v>
      </c>
      <c r="C20" s="16">
        <v>1550</v>
      </c>
      <c r="D20" s="17"/>
      <c r="E20" s="18">
        <v>0</v>
      </c>
      <c r="F20" s="17"/>
      <c r="G20" s="18">
        <v>1397</v>
      </c>
      <c r="H20" s="20"/>
      <c r="I20" s="18">
        <v>120</v>
      </c>
      <c r="J20" s="20"/>
      <c r="K20" s="18">
        <v>0</v>
      </c>
      <c r="L20" s="20"/>
      <c r="M20" s="18">
        <v>195</v>
      </c>
      <c r="N20" s="20"/>
      <c r="O20" s="18">
        <v>0</v>
      </c>
      <c r="P20" s="20"/>
      <c r="Q20" s="18">
        <v>25</v>
      </c>
      <c r="R20" s="19"/>
      <c r="S20" s="18">
        <v>0</v>
      </c>
      <c r="T20" s="19"/>
      <c r="U20" s="18">
        <v>0</v>
      </c>
      <c r="V20" s="19"/>
      <c r="W20" s="39">
        <v>0</v>
      </c>
      <c r="X20" s="19"/>
      <c r="Y20" s="39">
        <v>0</v>
      </c>
      <c r="Z20" s="19"/>
      <c r="AA20" s="39"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ht="15.75">
      <c r="A21" s="14" t="s">
        <v>187</v>
      </c>
      <c r="B21" s="15" t="s">
        <v>20</v>
      </c>
      <c r="C21" s="16">
        <v>1560</v>
      </c>
      <c r="D21" s="17"/>
      <c r="E21" s="18">
        <v>0</v>
      </c>
      <c r="F21" s="17"/>
      <c r="G21" s="18">
        <v>0</v>
      </c>
      <c r="H21" s="20"/>
      <c r="I21" s="18">
        <v>0</v>
      </c>
      <c r="J21" s="20"/>
      <c r="K21" s="18">
        <v>0</v>
      </c>
      <c r="L21" s="20"/>
      <c r="M21" s="18">
        <v>0</v>
      </c>
      <c r="N21" s="20"/>
      <c r="O21" s="18">
        <v>0</v>
      </c>
      <c r="P21" s="20"/>
      <c r="Q21" s="18">
        <v>0</v>
      </c>
      <c r="R21" s="19"/>
      <c r="S21" s="18">
        <v>0</v>
      </c>
      <c r="T21" s="19"/>
      <c r="U21" s="18">
        <v>0</v>
      </c>
      <c r="V21" s="19"/>
      <c r="W21" s="39">
        <v>0</v>
      </c>
      <c r="X21" s="19"/>
      <c r="Y21" s="39">
        <v>0</v>
      </c>
      <c r="Z21" s="19"/>
      <c r="AA21" s="39"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ht="15.75">
      <c r="A22" s="14" t="s">
        <v>188</v>
      </c>
      <c r="B22" s="15" t="s">
        <v>20</v>
      </c>
      <c r="C22" s="16">
        <v>2001</v>
      </c>
      <c r="D22" s="17"/>
      <c r="E22" s="18">
        <v>0</v>
      </c>
      <c r="F22" s="17"/>
      <c r="G22" s="18">
        <v>16746</v>
      </c>
      <c r="H22" s="20"/>
      <c r="I22" s="18">
        <v>26330</v>
      </c>
      <c r="J22" s="20"/>
      <c r="K22" s="18">
        <v>26704</v>
      </c>
      <c r="L22" s="20"/>
      <c r="M22" s="18">
        <v>23851</v>
      </c>
      <c r="N22" s="20"/>
      <c r="O22" s="18">
        <v>16971</v>
      </c>
      <c r="P22" s="20"/>
      <c r="Q22" s="18">
        <v>0</v>
      </c>
      <c r="R22" s="19"/>
      <c r="S22" s="18">
        <v>16000</v>
      </c>
      <c r="T22" s="19"/>
      <c r="U22" s="18">
        <v>16000</v>
      </c>
      <c r="V22" s="19"/>
      <c r="W22" s="39">
        <v>16000</v>
      </c>
      <c r="X22" s="19"/>
      <c r="Y22" s="39">
        <v>16000</v>
      </c>
      <c r="Z22" s="19"/>
      <c r="AA22" s="39">
        <v>16000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ht="15.75">
      <c r="A23" s="14" t="s">
        <v>189</v>
      </c>
      <c r="B23" s="15" t="s">
        <v>20</v>
      </c>
      <c r="C23" s="16">
        <v>2012</v>
      </c>
      <c r="D23" s="17"/>
      <c r="E23" s="18">
        <v>0</v>
      </c>
      <c r="F23" s="17"/>
      <c r="G23" s="18">
        <v>0</v>
      </c>
      <c r="H23" s="20"/>
      <c r="I23" s="18">
        <v>0</v>
      </c>
      <c r="J23" s="20"/>
      <c r="K23" s="18">
        <v>0</v>
      </c>
      <c r="L23" s="20"/>
      <c r="M23" s="18">
        <v>0</v>
      </c>
      <c r="N23" s="20"/>
      <c r="O23" s="18">
        <v>0</v>
      </c>
      <c r="P23" s="20"/>
      <c r="Q23" s="18">
        <v>0</v>
      </c>
      <c r="R23" s="19"/>
      <c r="S23" s="18">
        <v>0</v>
      </c>
      <c r="T23" s="19"/>
      <c r="U23" s="18">
        <v>0</v>
      </c>
      <c r="V23" s="19"/>
      <c r="W23" s="39">
        <v>0</v>
      </c>
      <c r="X23" s="19"/>
      <c r="Y23" s="39">
        <v>0</v>
      </c>
      <c r="Z23" s="19"/>
      <c r="AA23" s="39"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ht="15.75">
      <c r="A24" s="14" t="s">
        <v>190</v>
      </c>
      <c r="B24" s="15" t="s">
        <v>20</v>
      </c>
      <c r="C24" s="16">
        <v>2012.2</v>
      </c>
      <c r="D24" s="17"/>
      <c r="E24" s="23">
        <v>0</v>
      </c>
      <c r="F24" s="17"/>
      <c r="G24" s="23">
        <v>0</v>
      </c>
      <c r="H24" s="20"/>
      <c r="I24" s="23">
        <v>0</v>
      </c>
      <c r="J24" s="20"/>
      <c r="K24" s="23">
        <v>0</v>
      </c>
      <c r="L24" s="20"/>
      <c r="M24" s="23">
        <v>554</v>
      </c>
      <c r="N24" s="20"/>
      <c r="O24" s="23">
        <v>706</v>
      </c>
      <c r="P24" s="20"/>
      <c r="Q24" s="23">
        <v>0</v>
      </c>
      <c r="R24" s="19"/>
      <c r="S24" s="23">
        <v>0</v>
      </c>
      <c r="T24" s="19"/>
      <c r="U24" s="23">
        <v>0</v>
      </c>
      <c r="V24" s="19"/>
      <c r="W24" s="41">
        <v>0</v>
      </c>
      <c r="X24" s="19"/>
      <c r="Y24" s="41">
        <v>0</v>
      </c>
      <c r="Z24" s="19"/>
      <c r="AA24" s="41">
        <v>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ht="15.75">
      <c r="A25" s="14" t="s">
        <v>191</v>
      </c>
      <c r="B25" s="15" t="s">
        <v>20</v>
      </c>
      <c r="C25" s="16">
        <v>2025</v>
      </c>
      <c r="D25" s="17"/>
      <c r="E25" s="18">
        <v>0</v>
      </c>
      <c r="F25" s="17"/>
      <c r="G25" s="18">
        <v>0</v>
      </c>
      <c r="H25" s="20"/>
      <c r="I25" s="18">
        <v>0</v>
      </c>
      <c r="J25" s="20"/>
      <c r="K25" s="18">
        <v>0</v>
      </c>
      <c r="L25" s="20"/>
      <c r="M25" s="18">
        <v>0</v>
      </c>
      <c r="N25" s="20"/>
      <c r="O25" s="18">
        <v>0</v>
      </c>
      <c r="P25" s="20"/>
      <c r="Q25" s="18">
        <v>0</v>
      </c>
      <c r="R25" s="19"/>
      <c r="S25" s="18">
        <v>0</v>
      </c>
      <c r="T25" s="19"/>
      <c r="U25" s="18">
        <v>0</v>
      </c>
      <c r="V25" s="19"/>
      <c r="W25" s="39">
        <v>0</v>
      </c>
      <c r="X25" s="19"/>
      <c r="Y25" s="39">
        <v>0</v>
      </c>
      <c r="Z25" s="19"/>
      <c r="AA25" s="39">
        <v>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ht="15.75">
      <c r="A26" s="14" t="s">
        <v>192</v>
      </c>
      <c r="B26" s="15" t="s">
        <v>20</v>
      </c>
      <c r="C26" s="16">
        <v>2090</v>
      </c>
      <c r="D26" s="17"/>
      <c r="E26" s="18">
        <v>0</v>
      </c>
      <c r="F26" s="17"/>
      <c r="G26" s="18">
        <v>0</v>
      </c>
      <c r="H26" s="20"/>
      <c r="I26" s="18">
        <v>0</v>
      </c>
      <c r="J26" s="20"/>
      <c r="K26" s="18">
        <v>0</v>
      </c>
      <c r="L26" s="20"/>
      <c r="M26" s="18">
        <v>0</v>
      </c>
      <c r="N26" s="20"/>
      <c r="O26" s="18">
        <v>0</v>
      </c>
      <c r="P26" s="20"/>
      <c r="Q26" s="18">
        <v>0</v>
      </c>
      <c r="R26" s="19"/>
      <c r="S26" s="18">
        <v>0</v>
      </c>
      <c r="T26" s="19"/>
      <c r="U26" s="18">
        <v>0</v>
      </c>
      <c r="V26" s="19"/>
      <c r="W26" s="39">
        <v>0</v>
      </c>
      <c r="X26" s="19"/>
      <c r="Y26" s="39">
        <v>0</v>
      </c>
      <c r="Z26" s="19"/>
      <c r="AA26" s="39">
        <v>0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ht="15.75">
      <c r="A27" s="14" t="s">
        <v>193</v>
      </c>
      <c r="B27" s="15" t="s">
        <v>20</v>
      </c>
      <c r="C27" s="16">
        <v>2110</v>
      </c>
      <c r="D27" s="17"/>
      <c r="E27" s="18">
        <v>0</v>
      </c>
      <c r="F27" s="17"/>
      <c r="G27" s="18">
        <v>288</v>
      </c>
      <c r="H27" s="20"/>
      <c r="I27" s="18">
        <v>151.76</v>
      </c>
      <c r="J27" s="20"/>
      <c r="K27" s="18">
        <v>0</v>
      </c>
      <c r="L27" s="20"/>
      <c r="M27" s="18">
        <v>165</v>
      </c>
      <c r="N27" s="20"/>
      <c r="O27" s="18">
        <v>0</v>
      </c>
      <c r="P27" s="20"/>
      <c r="Q27" s="18">
        <v>194.5</v>
      </c>
      <c r="R27" s="19"/>
      <c r="S27" s="18">
        <v>250</v>
      </c>
      <c r="T27" s="19"/>
      <c r="U27" s="18">
        <v>250</v>
      </c>
      <c r="V27" s="19"/>
      <c r="W27" s="39">
        <v>250</v>
      </c>
      <c r="X27" s="19"/>
      <c r="Y27" s="39">
        <v>250</v>
      </c>
      <c r="Z27" s="19"/>
      <c r="AA27" s="39">
        <v>250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15.75">
      <c r="A28" s="14" t="s">
        <v>194</v>
      </c>
      <c r="B28" s="15" t="s">
        <v>20</v>
      </c>
      <c r="C28" s="16">
        <v>2115</v>
      </c>
      <c r="D28" s="17"/>
      <c r="E28" s="18">
        <v>0</v>
      </c>
      <c r="F28" s="17"/>
      <c r="G28" s="18">
        <v>1731</v>
      </c>
      <c r="H28" s="20"/>
      <c r="I28" s="18">
        <v>2447.53</v>
      </c>
      <c r="J28" s="20"/>
      <c r="K28" s="18">
        <v>3301</v>
      </c>
      <c r="L28" s="20"/>
      <c r="M28" s="18">
        <v>2404</v>
      </c>
      <c r="N28" s="20"/>
      <c r="O28" s="18">
        <v>1703.55</v>
      </c>
      <c r="P28" s="20"/>
      <c r="Q28" s="18">
        <v>1338.4</v>
      </c>
      <c r="R28" s="19"/>
      <c r="S28" s="18">
        <v>1750</v>
      </c>
      <c r="T28" s="19"/>
      <c r="U28" s="18">
        <v>1750</v>
      </c>
      <c r="V28" s="19"/>
      <c r="W28" s="39">
        <v>1750</v>
      </c>
      <c r="X28" s="19"/>
      <c r="Y28" s="39">
        <v>1750</v>
      </c>
      <c r="Z28" s="19"/>
      <c r="AA28" s="39">
        <v>2750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5.75">
      <c r="A29" s="14" t="s">
        <v>195</v>
      </c>
      <c r="B29" s="15" t="s">
        <v>20</v>
      </c>
      <c r="C29" s="16">
        <v>2130</v>
      </c>
      <c r="D29" s="17"/>
      <c r="E29" s="18">
        <v>0</v>
      </c>
      <c r="F29" s="17"/>
      <c r="G29" s="18">
        <v>0</v>
      </c>
      <c r="H29" s="20"/>
      <c r="I29" s="18">
        <v>0</v>
      </c>
      <c r="J29" s="20"/>
      <c r="K29" s="18">
        <v>0</v>
      </c>
      <c r="L29" s="20"/>
      <c r="M29" s="18">
        <v>0</v>
      </c>
      <c r="N29" s="20"/>
      <c r="O29" s="18">
        <v>0</v>
      </c>
      <c r="P29" s="20"/>
      <c r="Q29" s="18">
        <v>0</v>
      </c>
      <c r="R29" s="19"/>
      <c r="S29" s="18">
        <v>0</v>
      </c>
      <c r="T29" s="19"/>
      <c r="U29" s="18">
        <v>0</v>
      </c>
      <c r="V29" s="19"/>
      <c r="W29" s="39">
        <v>0</v>
      </c>
      <c r="X29" s="19"/>
      <c r="Y29" s="39">
        <v>0</v>
      </c>
      <c r="Z29" s="19"/>
      <c r="AA29" s="39">
        <v>0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5.75">
      <c r="A30" s="14" t="s">
        <v>196</v>
      </c>
      <c r="B30" s="15" t="s">
        <v>20</v>
      </c>
      <c r="C30" s="16">
        <v>2190</v>
      </c>
      <c r="D30" s="17"/>
      <c r="E30" s="18">
        <v>0</v>
      </c>
      <c r="F30" s="17"/>
      <c r="G30" s="18">
        <v>0</v>
      </c>
      <c r="H30" s="20"/>
      <c r="I30" s="18">
        <v>0</v>
      </c>
      <c r="J30" s="20"/>
      <c r="K30" s="18">
        <v>0</v>
      </c>
      <c r="L30" s="20"/>
      <c r="M30" s="18">
        <v>0</v>
      </c>
      <c r="N30" s="20"/>
      <c r="O30" s="18">
        <v>0</v>
      </c>
      <c r="P30" s="20"/>
      <c r="Q30" s="18">
        <v>0</v>
      </c>
      <c r="R30" s="19"/>
      <c r="S30" s="18">
        <v>0</v>
      </c>
      <c r="T30" s="19"/>
      <c r="U30" s="18">
        <v>0</v>
      </c>
      <c r="V30" s="19"/>
      <c r="W30" s="39">
        <v>0</v>
      </c>
      <c r="X30" s="19"/>
      <c r="Y30" s="39">
        <v>0</v>
      </c>
      <c r="Z30" s="19"/>
      <c r="AA30" s="39">
        <v>0</v>
      </c>
      <c r="AB30" s="19"/>
      <c r="AC30" s="19"/>
      <c r="AD30" s="45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5.75">
      <c r="A31" s="14" t="s">
        <v>197</v>
      </c>
      <c r="B31" s="15" t="s">
        <v>20</v>
      </c>
      <c r="C31" s="16">
        <v>2192</v>
      </c>
      <c r="D31" s="17"/>
      <c r="E31" s="18">
        <v>0</v>
      </c>
      <c r="F31" s="17"/>
      <c r="G31" s="18">
        <v>0</v>
      </c>
      <c r="H31" s="20"/>
      <c r="I31" s="18">
        <v>0</v>
      </c>
      <c r="J31" s="20"/>
      <c r="K31" s="18">
        <v>0</v>
      </c>
      <c r="L31" s="20"/>
      <c r="M31" s="18">
        <v>0</v>
      </c>
      <c r="N31" s="20"/>
      <c r="O31" s="18">
        <v>0</v>
      </c>
      <c r="P31" s="20"/>
      <c r="Q31" s="18">
        <v>0</v>
      </c>
      <c r="R31" s="19"/>
      <c r="S31" s="18">
        <v>0</v>
      </c>
      <c r="T31" s="19"/>
      <c r="U31" s="18">
        <v>0</v>
      </c>
      <c r="V31" s="19"/>
      <c r="W31" s="39">
        <v>0</v>
      </c>
      <c r="X31" s="19"/>
      <c r="Y31" s="39">
        <v>0</v>
      </c>
      <c r="Z31" s="19"/>
      <c r="AA31" s="39">
        <v>0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5.75">
      <c r="A32" s="14" t="s">
        <v>198</v>
      </c>
      <c r="B32" s="15" t="s">
        <v>20</v>
      </c>
      <c r="C32" s="16">
        <v>2290</v>
      </c>
      <c r="D32" s="17"/>
      <c r="E32" s="18">
        <v>0</v>
      </c>
      <c r="F32" s="17"/>
      <c r="G32" s="18">
        <v>0</v>
      </c>
      <c r="H32" s="20"/>
      <c r="I32" s="18">
        <v>0</v>
      </c>
      <c r="J32" s="20"/>
      <c r="K32" s="18">
        <v>0</v>
      </c>
      <c r="L32" s="20"/>
      <c r="M32" s="18">
        <v>0</v>
      </c>
      <c r="N32" s="20"/>
      <c r="O32" s="18">
        <v>0</v>
      </c>
      <c r="P32" s="20"/>
      <c r="Q32" s="18">
        <v>0</v>
      </c>
      <c r="R32" s="19"/>
      <c r="S32" s="18">
        <v>0</v>
      </c>
      <c r="T32" s="19"/>
      <c r="U32" s="18">
        <v>0</v>
      </c>
      <c r="V32" s="19"/>
      <c r="W32" s="39">
        <v>0</v>
      </c>
      <c r="X32" s="19"/>
      <c r="Y32" s="39">
        <v>0</v>
      </c>
      <c r="Z32" s="19"/>
      <c r="AA32" s="39"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5.75">
      <c r="A33" s="6"/>
      <c r="B33" s="7"/>
      <c r="C33" s="8"/>
      <c r="D33" s="10"/>
      <c r="E33" s="22"/>
      <c r="F33" s="10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5.75">
      <c r="A34" s="6" t="s">
        <v>199</v>
      </c>
      <c r="B34" s="7"/>
      <c r="C34" s="8"/>
      <c r="D34" s="10"/>
      <c r="E34" s="22"/>
      <c r="F34" s="1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5.75">
      <c r="A35" s="6" t="s">
        <v>200</v>
      </c>
      <c r="B35" s="7"/>
      <c r="C35" s="8"/>
      <c r="D35" s="10"/>
      <c r="E35" s="22"/>
      <c r="F35" s="1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5.75">
      <c r="A36" s="14" t="s">
        <v>201</v>
      </c>
      <c r="B36" s="15" t="s">
        <v>20</v>
      </c>
      <c r="C36" s="16">
        <v>2401</v>
      </c>
      <c r="D36" s="17"/>
      <c r="E36" s="18">
        <v>0</v>
      </c>
      <c r="F36" s="17"/>
      <c r="G36" s="18">
        <v>1944</v>
      </c>
      <c r="H36" s="20"/>
      <c r="I36" s="18">
        <v>1924.18</v>
      </c>
      <c r="J36" s="20"/>
      <c r="K36" s="18">
        <v>2580</v>
      </c>
      <c r="L36" s="20"/>
      <c r="M36" s="18">
        <v>10901</v>
      </c>
      <c r="N36" s="20"/>
      <c r="O36" s="18">
        <v>15914</v>
      </c>
      <c r="P36" s="20"/>
      <c r="Q36" s="18">
        <v>2953.14</v>
      </c>
      <c r="R36" s="19"/>
      <c r="S36" s="18">
        <v>1000</v>
      </c>
      <c r="T36" s="19"/>
      <c r="U36" s="18">
        <v>1000</v>
      </c>
      <c r="V36" s="19"/>
      <c r="W36" s="39">
        <v>1000</v>
      </c>
      <c r="X36" s="19"/>
      <c r="Y36" s="39">
        <v>1000</v>
      </c>
      <c r="Z36" s="19"/>
      <c r="AA36" s="39">
        <v>1000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15.75">
      <c r="A37" s="14" t="s">
        <v>202</v>
      </c>
      <c r="B37" s="15" t="s">
        <v>20</v>
      </c>
      <c r="C37" s="16">
        <v>2410</v>
      </c>
      <c r="D37" s="17"/>
      <c r="E37" s="18">
        <v>0</v>
      </c>
      <c r="F37" s="17"/>
      <c r="G37" s="18">
        <v>0</v>
      </c>
      <c r="H37" s="20"/>
      <c r="I37" s="18">
        <v>0</v>
      </c>
      <c r="J37" s="20"/>
      <c r="K37" s="18">
        <v>0</v>
      </c>
      <c r="L37" s="20"/>
      <c r="M37" s="18">
        <v>0</v>
      </c>
      <c r="N37" s="20"/>
      <c r="O37" s="18">
        <v>0</v>
      </c>
      <c r="P37" s="20"/>
      <c r="Q37" s="18">
        <v>0</v>
      </c>
      <c r="R37" s="19"/>
      <c r="S37" s="18">
        <v>0</v>
      </c>
      <c r="T37" s="19"/>
      <c r="U37" s="18">
        <v>0</v>
      </c>
      <c r="V37" s="19"/>
      <c r="W37" s="39">
        <v>0</v>
      </c>
      <c r="X37" s="19"/>
      <c r="Y37" s="39">
        <v>0</v>
      </c>
      <c r="Z37" s="19"/>
      <c r="AA37" s="39">
        <v>0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ht="15.75">
      <c r="A38" s="6"/>
      <c r="B38" s="7"/>
      <c r="C38" s="8"/>
      <c r="D38" s="10"/>
      <c r="E38" s="22"/>
      <c r="F38" s="1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ht="15.75">
      <c r="A39" s="6" t="s">
        <v>203</v>
      </c>
      <c r="B39" s="7"/>
      <c r="C39" s="8"/>
      <c r="D39" s="10"/>
      <c r="E39" s="22"/>
      <c r="F39" s="1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ht="15.75">
      <c r="A40" s="14" t="s">
        <v>204</v>
      </c>
      <c r="B40" s="15" t="s">
        <v>20</v>
      </c>
      <c r="C40" s="16">
        <v>2501</v>
      </c>
      <c r="D40" s="17"/>
      <c r="E40" s="18">
        <v>0</v>
      </c>
      <c r="F40" s="17"/>
      <c r="G40" s="18">
        <v>0</v>
      </c>
      <c r="H40" s="20"/>
      <c r="I40" s="18">
        <v>0</v>
      </c>
      <c r="J40" s="20"/>
      <c r="K40" s="18">
        <v>0</v>
      </c>
      <c r="L40" s="20"/>
      <c r="M40" s="18">
        <v>0</v>
      </c>
      <c r="N40" s="20"/>
      <c r="O40" s="18">
        <v>0</v>
      </c>
      <c r="P40" s="20"/>
      <c r="Q40" s="18">
        <v>0</v>
      </c>
      <c r="R40" s="19"/>
      <c r="S40" s="18">
        <v>0</v>
      </c>
      <c r="T40" s="19"/>
      <c r="U40" s="18">
        <v>0</v>
      </c>
      <c r="V40" s="19"/>
      <c r="W40" s="39">
        <v>0</v>
      </c>
      <c r="X40" s="19"/>
      <c r="Y40" s="39">
        <v>0</v>
      </c>
      <c r="Z40" s="19"/>
      <c r="AA40" s="39">
        <v>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ht="15.75">
      <c r="A41" s="14" t="s">
        <v>205</v>
      </c>
      <c r="B41" s="15" t="s">
        <v>20</v>
      </c>
      <c r="C41" s="16">
        <v>2530</v>
      </c>
      <c r="D41" s="17"/>
      <c r="E41" s="18">
        <v>0</v>
      </c>
      <c r="F41" s="17"/>
      <c r="G41" s="18">
        <v>0</v>
      </c>
      <c r="H41" s="20"/>
      <c r="I41" s="18">
        <v>0</v>
      </c>
      <c r="J41" s="20"/>
      <c r="K41" s="18">
        <v>0</v>
      </c>
      <c r="L41" s="20"/>
      <c r="M41" s="18">
        <v>0</v>
      </c>
      <c r="N41" s="20"/>
      <c r="O41" s="18">
        <v>0</v>
      </c>
      <c r="P41" s="20"/>
      <c r="Q41" s="18">
        <v>0</v>
      </c>
      <c r="R41" s="19"/>
      <c r="S41" s="18">
        <v>0</v>
      </c>
      <c r="T41" s="19"/>
      <c r="U41" s="18">
        <v>0</v>
      </c>
      <c r="V41" s="19"/>
      <c r="W41" s="39">
        <v>0</v>
      </c>
      <c r="X41" s="19"/>
      <c r="Y41" s="39">
        <v>0</v>
      </c>
      <c r="Z41" s="19"/>
      <c r="AA41" s="39"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5.75">
      <c r="A42" s="14" t="s">
        <v>206</v>
      </c>
      <c r="B42" s="15" t="s">
        <v>20</v>
      </c>
      <c r="C42" s="16">
        <v>2540</v>
      </c>
      <c r="D42" s="17"/>
      <c r="E42" s="18">
        <v>0</v>
      </c>
      <c r="F42" s="17"/>
      <c r="G42" s="18">
        <v>0</v>
      </c>
      <c r="H42" s="20"/>
      <c r="I42" s="18">
        <v>0</v>
      </c>
      <c r="J42" s="20"/>
      <c r="K42" s="18">
        <v>0</v>
      </c>
      <c r="L42" s="20"/>
      <c r="M42" s="18">
        <v>0</v>
      </c>
      <c r="N42" s="20"/>
      <c r="O42" s="18">
        <v>0</v>
      </c>
      <c r="P42" s="20"/>
      <c r="Q42" s="18">
        <v>0</v>
      </c>
      <c r="R42" s="19"/>
      <c r="S42" s="18">
        <v>0</v>
      </c>
      <c r="T42" s="19"/>
      <c r="U42" s="18">
        <v>0</v>
      </c>
      <c r="V42" s="19"/>
      <c r="W42" s="39">
        <v>0</v>
      </c>
      <c r="X42" s="19"/>
      <c r="Y42" s="39">
        <v>0</v>
      </c>
      <c r="Z42" s="19"/>
      <c r="AA42" s="39"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ht="15.75">
      <c r="A43" s="14" t="s">
        <v>207</v>
      </c>
      <c r="B43" s="15" t="s">
        <v>20</v>
      </c>
      <c r="C43" s="16">
        <v>2544</v>
      </c>
      <c r="D43" s="17"/>
      <c r="E43" s="18">
        <v>0</v>
      </c>
      <c r="F43" s="17"/>
      <c r="G43" s="18">
        <v>0</v>
      </c>
      <c r="H43" s="20"/>
      <c r="I43" s="18">
        <v>0</v>
      </c>
      <c r="J43" s="20"/>
      <c r="K43" s="18">
        <v>0</v>
      </c>
      <c r="L43" s="20"/>
      <c r="M43" s="18">
        <v>0</v>
      </c>
      <c r="N43" s="20"/>
      <c r="O43" s="18">
        <v>0</v>
      </c>
      <c r="P43" s="20"/>
      <c r="Q43" s="18">
        <v>0</v>
      </c>
      <c r="R43" s="19"/>
      <c r="S43" s="18">
        <v>0</v>
      </c>
      <c r="T43" s="19"/>
      <c r="U43" s="18">
        <v>0</v>
      </c>
      <c r="V43" s="19"/>
      <c r="W43" s="39">
        <v>0</v>
      </c>
      <c r="X43" s="19">
        <v>5</v>
      </c>
      <c r="Y43" s="39">
        <v>0</v>
      </c>
      <c r="Z43" s="19"/>
      <c r="AA43" s="39"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pans="1:61" ht="15.75">
      <c r="A44" s="14" t="s">
        <v>208</v>
      </c>
      <c r="B44" s="15" t="s">
        <v>20</v>
      </c>
      <c r="C44" s="16">
        <v>2555</v>
      </c>
      <c r="D44" s="17"/>
      <c r="E44" s="18">
        <v>0</v>
      </c>
      <c r="F44" s="17"/>
      <c r="G44" s="18">
        <v>24922</v>
      </c>
      <c r="H44" s="20"/>
      <c r="I44" s="18">
        <v>33693</v>
      </c>
      <c r="J44" s="20"/>
      <c r="K44" s="18">
        <v>31375</v>
      </c>
      <c r="L44" s="20"/>
      <c r="M44" s="18">
        <v>36216</v>
      </c>
      <c r="N44" s="20"/>
      <c r="O44" s="18">
        <v>34467.9</v>
      </c>
      <c r="P44" s="20"/>
      <c r="Q44" s="18">
        <v>36702.65</v>
      </c>
      <c r="R44" s="19"/>
      <c r="S44" s="18">
        <v>41000</v>
      </c>
      <c r="T44" s="19"/>
      <c r="U44" s="18">
        <v>41000</v>
      </c>
      <c r="V44" s="19"/>
      <c r="W44" s="39">
        <v>41000</v>
      </c>
      <c r="X44" s="19"/>
      <c r="Y44" s="39">
        <v>45000</v>
      </c>
      <c r="Z44" s="19"/>
      <c r="AA44" s="39">
        <v>50000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ht="15.75">
      <c r="A45" s="14" t="s">
        <v>209</v>
      </c>
      <c r="B45" s="15" t="s">
        <v>20</v>
      </c>
      <c r="C45" s="16">
        <v>2590</v>
      </c>
      <c r="D45" s="17"/>
      <c r="E45" s="18">
        <v>0</v>
      </c>
      <c r="F45" s="17"/>
      <c r="G45" s="18">
        <v>0</v>
      </c>
      <c r="H45" s="20"/>
      <c r="I45" s="18">
        <v>0</v>
      </c>
      <c r="J45" s="20"/>
      <c r="K45" s="18">
        <v>0</v>
      </c>
      <c r="L45" s="20"/>
      <c r="M45" s="18">
        <v>0</v>
      </c>
      <c r="N45" s="20"/>
      <c r="O45" s="18">
        <v>0</v>
      </c>
      <c r="P45" s="20"/>
      <c r="Q45" s="18">
        <v>0</v>
      </c>
      <c r="R45" s="19"/>
      <c r="S45" s="18">
        <v>0</v>
      </c>
      <c r="T45" s="19"/>
      <c r="U45" s="18">
        <v>0</v>
      </c>
      <c r="V45" s="19"/>
      <c r="W45" s="39">
        <v>0</v>
      </c>
      <c r="X45" s="19"/>
      <c r="Y45" s="39">
        <v>0</v>
      </c>
      <c r="Z45" s="19"/>
      <c r="AA45" s="39"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ht="15.75">
      <c r="A46" s="6"/>
      <c r="B46" s="7"/>
      <c r="C46" s="8"/>
      <c r="D46" s="10"/>
      <c r="E46" s="22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ht="15.75">
      <c r="A47" s="6" t="s">
        <v>210</v>
      </c>
      <c r="B47" s="7"/>
      <c r="C47" s="8"/>
      <c r="D47" s="10"/>
      <c r="E47" s="22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ht="15.75">
      <c r="A48" s="14" t="s">
        <v>211</v>
      </c>
      <c r="B48" s="15" t="s">
        <v>20</v>
      </c>
      <c r="C48" s="16">
        <v>2610</v>
      </c>
      <c r="D48" s="17"/>
      <c r="E48" s="18">
        <v>0</v>
      </c>
      <c r="F48" s="17"/>
      <c r="G48" s="18">
        <v>14042</v>
      </c>
      <c r="H48" s="20"/>
      <c r="I48" s="18">
        <v>22606</v>
      </c>
      <c r="J48" s="20"/>
      <c r="K48" s="18">
        <v>17504</v>
      </c>
      <c r="L48" s="20"/>
      <c r="M48" s="18">
        <v>32527</v>
      </c>
      <c r="N48" s="20"/>
      <c r="O48" s="18">
        <v>25974.75</v>
      </c>
      <c r="P48" s="20"/>
      <c r="Q48" s="18">
        <v>13248</v>
      </c>
      <c r="R48" s="19"/>
      <c r="S48" s="18">
        <v>18500</v>
      </c>
      <c r="T48" s="19"/>
      <c r="U48" s="18">
        <v>18500</v>
      </c>
      <c r="V48" s="19"/>
      <c r="W48" s="39">
        <v>18500</v>
      </c>
      <c r="X48" s="19"/>
      <c r="Y48" s="39">
        <v>19500</v>
      </c>
      <c r="Z48" s="19"/>
      <c r="AA48" s="39">
        <v>22500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ht="15.75">
      <c r="A49" s="14" t="s">
        <v>212</v>
      </c>
      <c r="B49" s="15" t="s">
        <v>20</v>
      </c>
      <c r="C49" s="16">
        <v>2611</v>
      </c>
      <c r="D49" s="17"/>
      <c r="E49" s="18">
        <v>0</v>
      </c>
      <c r="F49" s="17"/>
      <c r="G49" s="18">
        <v>0</v>
      </c>
      <c r="H49" s="20"/>
      <c r="I49" s="18">
        <v>0</v>
      </c>
      <c r="J49" s="20"/>
      <c r="K49" s="18">
        <v>0</v>
      </c>
      <c r="L49" s="20"/>
      <c r="M49" s="18">
        <v>0</v>
      </c>
      <c r="N49" s="20"/>
      <c r="O49" s="18">
        <v>0</v>
      </c>
      <c r="P49" s="20"/>
      <c r="Q49" s="18">
        <v>0</v>
      </c>
      <c r="R49" s="19"/>
      <c r="S49" s="18">
        <v>0</v>
      </c>
      <c r="T49" s="19"/>
      <c r="U49" s="18">
        <v>0</v>
      </c>
      <c r="V49" s="19"/>
      <c r="W49" s="39">
        <v>0</v>
      </c>
      <c r="X49" s="19"/>
      <c r="Y49" s="39">
        <v>0</v>
      </c>
      <c r="Z49" s="19"/>
      <c r="AA49" s="39">
        <v>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ht="15.75">
      <c r="A50" s="6"/>
      <c r="B50" s="7"/>
      <c r="C50" s="8"/>
      <c r="D50" s="10"/>
      <c r="E50" s="22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5.75">
      <c r="A51" s="6" t="s">
        <v>213</v>
      </c>
      <c r="B51" s="7"/>
      <c r="C51" s="8"/>
      <c r="D51" s="10"/>
      <c r="E51" s="22"/>
      <c r="F51" s="10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5.75">
      <c r="A52" s="6" t="s">
        <v>214</v>
      </c>
      <c r="B52" s="7"/>
      <c r="C52" s="8"/>
      <c r="D52" s="10"/>
      <c r="E52" s="22"/>
      <c r="F52" s="1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ht="15.75">
      <c r="A53" s="6" t="s">
        <v>215</v>
      </c>
      <c r="B53" s="7"/>
      <c r="C53" s="8"/>
      <c r="D53" s="10"/>
      <c r="E53" s="22"/>
      <c r="F53" s="1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  <row r="54" spans="1:61" ht="15.75">
      <c r="A54" s="14" t="s">
        <v>216</v>
      </c>
      <c r="B54" s="15" t="s">
        <v>20</v>
      </c>
      <c r="C54" s="16">
        <v>2650</v>
      </c>
      <c r="D54" s="17"/>
      <c r="E54" s="18">
        <v>0</v>
      </c>
      <c r="F54" s="17"/>
      <c r="G54" s="18">
        <v>0</v>
      </c>
      <c r="H54" s="20"/>
      <c r="I54" s="18">
        <v>0</v>
      </c>
      <c r="J54" s="20"/>
      <c r="K54" s="18">
        <v>0</v>
      </c>
      <c r="L54" s="20"/>
      <c r="M54" s="18">
        <v>0</v>
      </c>
      <c r="N54" s="20"/>
      <c r="O54" s="18">
        <v>0</v>
      </c>
      <c r="P54" s="20"/>
      <c r="Q54" s="18">
        <v>0</v>
      </c>
      <c r="R54" s="19"/>
      <c r="S54" s="18">
        <v>0</v>
      </c>
      <c r="T54" s="19"/>
      <c r="U54" s="18">
        <v>0</v>
      </c>
      <c r="V54" s="19"/>
      <c r="W54" s="39">
        <v>0</v>
      </c>
      <c r="X54" s="19"/>
      <c r="Y54" s="39">
        <v>0</v>
      </c>
      <c r="Z54" s="19"/>
      <c r="AA54" s="39">
        <v>0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61" ht="15.75">
      <c r="A55" s="14" t="s">
        <v>217</v>
      </c>
      <c r="B55" s="15" t="s">
        <v>20</v>
      </c>
      <c r="C55" s="16">
        <v>2655</v>
      </c>
      <c r="D55" s="17"/>
      <c r="E55" s="18">
        <v>0</v>
      </c>
      <c r="F55" s="17"/>
      <c r="G55" s="18">
        <v>0</v>
      </c>
      <c r="H55" s="20"/>
      <c r="I55" s="18">
        <v>0</v>
      </c>
      <c r="J55" s="20"/>
      <c r="K55" s="18">
        <v>0</v>
      </c>
      <c r="L55" s="20"/>
      <c r="M55" s="18">
        <v>0</v>
      </c>
      <c r="N55" s="20"/>
      <c r="O55" s="18">
        <v>0</v>
      </c>
      <c r="P55" s="20"/>
      <c r="Q55" s="18">
        <v>0</v>
      </c>
      <c r="R55" s="19"/>
      <c r="S55" s="18">
        <v>0</v>
      </c>
      <c r="T55" s="19"/>
      <c r="U55" s="18">
        <v>0</v>
      </c>
      <c r="V55" s="19"/>
      <c r="W55" s="39">
        <v>0</v>
      </c>
      <c r="X55" s="19"/>
      <c r="Y55" s="39">
        <v>0</v>
      </c>
      <c r="Z55" s="19"/>
      <c r="AA55" s="39">
        <v>0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</row>
    <row r="56" spans="1:61" ht="15.75">
      <c r="A56" s="14" t="s">
        <v>218</v>
      </c>
      <c r="B56" s="15" t="s">
        <v>20</v>
      </c>
      <c r="C56" s="16">
        <v>2660</v>
      </c>
      <c r="D56" s="17"/>
      <c r="E56" s="18">
        <v>0</v>
      </c>
      <c r="F56" s="17"/>
      <c r="G56" s="18">
        <v>0</v>
      </c>
      <c r="H56" s="20"/>
      <c r="I56" s="18">
        <v>0</v>
      </c>
      <c r="J56" s="20"/>
      <c r="K56" s="18">
        <v>0</v>
      </c>
      <c r="L56" s="20"/>
      <c r="M56" s="18">
        <v>0</v>
      </c>
      <c r="N56" s="20"/>
      <c r="O56" s="18">
        <v>0</v>
      </c>
      <c r="P56" s="20"/>
      <c r="Q56" s="18">
        <v>0</v>
      </c>
      <c r="R56" s="19"/>
      <c r="S56" s="18">
        <v>0</v>
      </c>
      <c r="T56" s="19"/>
      <c r="U56" s="18">
        <v>0</v>
      </c>
      <c r="V56" s="19"/>
      <c r="W56" s="39">
        <v>0</v>
      </c>
      <c r="X56" s="19"/>
      <c r="Y56" s="39">
        <v>0</v>
      </c>
      <c r="Z56" s="19"/>
      <c r="AA56" s="39">
        <v>0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</row>
    <row r="57" spans="1:61" ht="15.75">
      <c r="A57" s="14" t="s">
        <v>219</v>
      </c>
      <c r="B57" s="15" t="s">
        <v>20</v>
      </c>
      <c r="C57" s="16">
        <v>2665</v>
      </c>
      <c r="D57" s="17"/>
      <c r="E57" s="18">
        <v>0</v>
      </c>
      <c r="F57" s="17"/>
      <c r="G57" s="18">
        <v>0</v>
      </c>
      <c r="H57" s="20"/>
      <c r="I57" s="18">
        <v>0</v>
      </c>
      <c r="J57" s="20"/>
      <c r="K57" s="18">
        <v>0</v>
      </c>
      <c r="L57" s="20"/>
      <c r="M57" s="18">
        <v>0</v>
      </c>
      <c r="N57" s="20"/>
      <c r="O57" s="18">
        <v>0</v>
      </c>
      <c r="P57" s="20"/>
      <c r="Q57" s="18">
        <v>0</v>
      </c>
      <c r="R57" s="19"/>
      <c r="S57" s="18">
        <v>0</v>
      </c>
      <c r="T57" s="19"/>
      <c r="U57" s="18">
        <v>0</v>
      </c>
      <c r="V57" s="19"/>
      <c r="W57" s="39">
        <v>0</v>
      </c>
      <c r="X57" s="19"/>
      <c r="Y57" s="39">
        <v>0</v>
      </c>
      <c r="Z57" s="19"/>
      <c r="AA57" s="39">
        <v>0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1" ht="15.75">
      <c r="A58" s="14" t="s">
        <v>220</v>
      </c>
      <c r="B58" s="15" t="s">
        <v>20</v>
      </c>
      <c r="C58" s="16">
        <v>2680</v>
      </c>
      <c r="D58" s="17"/>
      <c r="E58" s="18">
        <v>0</v>
      </c>
      <c r="F58" s="17"/>
      <c r="G58" s="18">
        <v>0</v>
      </c>
      <c r="H58" s="20"/>
      <c r="I58" s="18">
        <v>0</v>
      </c>
      <c r="J58" s="20"/>
      <c r="K58" s="18">
        <v>0</v>
      </c>
      <c r="L58" s="20"/>
      <c r="M58" s="18">
        <v>0</v>
      </c>
      <c r="N58" s="20"/>
      <c r="O58" s="18">
        <v>0</v>
      </c>
      <c r="P58" s="20"/>
      <c r="Q58" s="18">
        <v>0</v>
      </c>
      <c r="R58" s="19"/>
      <c r="S58" s="18">
        <v>0</v>
      </c>
      <c r="T58" s="19"/>
      <c r="U58" s="18">
        <v>0</v>
      </c>
      <c r="V58" s="19"/>
      <c r="W58" s="39">
        <v>0</v>
      </c>
      <c r="X58" s="19"/>
      <c r="Y58" s="39">
        <v>0</v>
      </c>
      <c r="Z58" s="19"/>
      <c r="AA58" s="39">
        <v>0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ht="15.75">
      <c r="A59" s="6"/>
      <c r="B59" s="7"/>
      <c r="C59" s="8"/>
      <c r="D59" s="10"/>
      <c r="E59" s="22"/>
      <c r="F59" s="10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ht="15.75">
      <c r="A60" s="6" t="s">
        <v>221</v>
      </c>
      <c r="B60" s="7"/>
      <c r="C60" s="8"/>
      <c r="D60" s="10"/>
      <c r="E60" s="22"/>
      <c r="F60" s="10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1" ht="15.75">
      <c r="A61" s="14" t="s">
        <v>222</v>
      </c>
      <c r="B61" s="7"/>
      <c r="C61" s="8"/>
      <c r="D61" s="10"/>
      <c r="E61" s="13"/>
      <c r="F61" s="2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61" ht="15.75">
      <c r="A62" s="14" t="s">
        <v>223</v>
      </c>
      <c r="B62" s="15" t="s">
        <v>20</v>
      </c>
      <c r="C62" s="16">
        <v>2701</v>
      </c>
      <c r="D62" s="17"/>
      <c r="E62" s="18">
        <v>0</v>
      </c>
      <c r="F62" s="17"/>
      <c r="G62" s="18">
        <v>3680</v>
      </c>
      <c r="H62" s="20"/>
      <c r="I62" s="18">
        <v>0</v>
      </c>
      <c r="J62" s="20"/>
      <c r="K62" s="18">
        <v>592</v>
      </c>
      <c r="L62" s="20"/>
      <c r="M62" s="18">
        <v>550</v>
      </c>
      <c r="N62" s="20"/>
      <c r="O62" s="18">
        <v>1586.32</v>
      </c>
      <c r="P62" s="20"/>
      <c r="Q62" s="18">
        <v>4729.25</v>
      </c>
      <c r="R62" s="19"/>
      <c r="S62" s="18">
        <v>0</v>
      </c>
      <c r="T62" s="19"/>
      <c r="U62" s="18">
        <v>0</v>
      </c>
      <c r="V62" s="19"/>
      <c r="W62" s="39">
        <v>0</v>
      </c>
      <c r="X62" s="19"/>
      <c r="Y62" s="39">
        <v>0</v>
      </c>
      <c r="Z62" s="19"/>
      <c r="AA62" s="39">
        <v>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ht="15.75">
      <c r="A63" s="14" t="s">
        <v>224</v>
      </c>
      <c r="B63" s="15" t="s">
        <v>20</v>
      </c>
      <c r="C63" s="16">
        <v>2701</v>
      </c>
      <c r="D63" s="17"/>
      <c r="E63" s="18"/>
      <c r="F63" s="17"/>
      <c r="G63" s="18">
        <v>0</v>
      </c>
      <c r="H63" s="20"/>
      <c r="I63" s="18">
        <v>0</v>
      </c>
      <c r="J63" s="20"/>
      <c r="K63" s="18">
        <v>0</v>
      </c>
      <c r="L63" s="20"/>
      <c r="M63" s="18">
        <v>0</v>
      </c>
      <c r="N63" s="20"/>
      <c r="O63" s="18">
        <v>0</v>
      </c>
      <c r="P63" s="20"/>
      <c r="Q63" s="18">
        <v>0</v>
      </c>
      <c r="R63" s="19"/>
      <c r="S63" s="18">
        <v>0</v>
      </c>
      <c r="T63" s="19"/>
      <c r="U63" s="18">
        <v>0</v>
      </c>
      <c r="V63" s="19"/>
      <c r="W63" s="39">
        <v>0</v>
      </c>
      <c r="X63" s="19"/>
      <c r="Y63" s="39">
        <v>0</v>
      </c>
      <c r="Z63" s="19"/>
      <c r="AA63" s="39">
        <v>0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5.75">
      <c r="A64" s="14" t="s">
        <v>225</v>
      </c>
      <c r="B64" s="15" t="s">
        <v>20</v>
      </c>
      <c r="C64" s="16">
        <v>2705</v>
      </c>
      <c r="D64" s="17"/>
      <c r="E64" s="23">
        <v>0</v>
      </c>
      <c r="F64" s="17"/>
      <c r="G64" s="23">
        <v>0</v>
      </c>
      <c r="H64" s="20"/>
      <c r="I64" s="23">
        <v>0</v>
      </c>
      <c r="J64" s="20"/>
      <c r="K64" s="23">
        <v>0</v>
      </c>
      <c r="L64" s="20"/>
      <c r="M64" s="23">
        <v>14597</v>
      </c>
      <c r="N64" s="20"/>
      <c r="O64" s="23">
        <v>22345.49</v>
      </c>
      <c r="P64" s="20"/>
      <c r="Q64" s="23">
        <f>19910.75+274.6</f>
        <v>20185.35</v>
      </c>
      <c r="R64" s="19"/>
      <c r="S64" s="23">
        <v>21000</v>
      </c>
      <c r="T64" s="19"/>
      <c r="U64" s="23">
        <v>21000</v>
      </c>
      <c r="V64" s="19"/>
      <c r="W64" s="41">
        <v>20000</v>
      </c>
      <c r="X64" s="19"/>
      <c r="Y64" s="41">
        <v>21000</v>
      </c>
      <c r="Z64" s="19"/>
      <c r="AA64" s="41">
        <v>21000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</row>
    <row r="65" spans="1:61" ht="15.75">
      <c r="A65" s="14" t="s">
        <v>226</v>
      </c>
      <c r="B65" s="7"/>
      <c r="C65" s="8"/>
      <c r="D65" s="10"/>
      <c r="E65" s="13"/>
      <c r="F65" s="2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</row>
    <row r="66" spans="1:61" ht="15.75">
      <c r="A66" s="14" t="s">
        <v>227</v>
      </c>
      <c r="B66" s="15" t="s">
        <v>20</v>
      </c>
      <c r="C66" s="16">
        <v>2755</v>
      </c>
      <c r="D66" s="17"/>
      <c r="E66" s="18">
        <v>0</v>
      </c>
      <c r="F66" s="17"/>
      <c r="G66" s="18">
        <v>0</v>
      </c>
      <c r="H66" s="20"/>
      <c r="I66" s="18">
        <v>0</v>
      </c>
      <c r="J66" s="20"/>
      <c r="K66" s="18">
        <v>0</v>
      </c>
      <c r="L66" s="20"/>
      <c r="M66" s="18">
        <v>0</v>
      </c>
      <c r="N66" s="20"/>
      <c r="O66" s="18">
        <v>0</v>
      </c>
      <c r="P66" s="20"/>
      <c r="Q66" s="18">
        <v>0</v>
      </c>
      <c r="R66" s="19"/>
      <c r="S66" s="18">
        <v>0</v>
      </c>
      <c r="T66" s="19"/>
      <c r="U66" s="18">
        <v>0</v>
      </c>
      <c r="V66" s="19"/>
      <c r="W66" s="39">
        <v>0</v>
      </c>
      <c r="X66" s="19"/>
      <c r="Y66" s="39">
        <v>0</v>
      </c>
      <c r="Z66" s="19"/>
      <c r="AA66" s="39">
        <v>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5.75">
      <c r="A67" s="14" t="s">
        <v>228</v>
      </c>
      <c r="C67" s="8"/>
      <c r="D67" s="10"/>
      <c r="E67" s="22"/>
      <c r="F67" s="10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</row>
    <row r="68" spans="1:61" ht="15.75">
      <c r="A68" s="14" t="s">
        <v>229</v>
      </c>
      <c r="C68" s="8"/>
      <c r="D68" s="10"/>
      <c r="E68" s="22"/>
      <c r="F68" s="1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ht="15.75">
      <c r="A69" s="14" t="s">
        <v>230</v>
      </c>
      <c r="B69" s="15" t="s">
        <v>20</v>
      </c>
      <c r="C69" s="16">
        <v>2700</v>
      </c>
      <c r="D69" s="17"/>
      <c r="E69" s="18">
        <v>0</v>
      </c>
      <c r="F69" s="17"/>
      <c r="G69" s="18">
        <v>551</v>
      </c>
      <c r="H69" s="20"/>
      <c r="I69" s="18">
        <v>855</v>
      </c>
      <c r="J69" s="20"/>
      <c r="K69" s="18">
        <v>0</v>
      </c>
      <c r="L69" s="20"/>
      <c r="M69" s="18">
        <v>5841</v>
      </c>
      <c r="N69" s="20"/>
      <c r="O69" s="18">
        <v>0</v>
      </c>
      <c r="P69" s="20"/>
      <c r="Q69" s="18">
        <v>45</v>
      </c>
      <c r="R69" s="19"/>
      <c r="S69" s="18">
        <v>0</v>
      </c>
      <c r="T69" s="19"/>
      <c r="U69" s="18">
        <v>0</v>
      </c>
      <c r="V69" s="19"/>
      <c r="W69" s="39">
        <v>0</v>
      </c>
      <c r="X69" s="19"/>
      <c r="Y69" s="39">
        <v>0</v>
      </c>
      <c r="Z69" s="19"/>
      <c r="AA69" s="39">
        <v>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</row>
    <row r="70" spans="1:61" ht="15.75">
      <c r="A70" s="14" t="s">
        <v>231</v>
      </c>
      <c r="B70" s="15" t="s">
        <v>20</v>
      </c>
      <c r="C70" s="16">
        <v>2770.1</v>
      </c>
      <c r="D70" s="17"/>
      <c r="E70" s="18"/>
      <c r="F70" s="17"/>
      <c r="G70" s="18">
        <v>0</v>
      </c>
      <c r="H70" s="20"/>
      <c r="I70" s="18">
        <v>0</v>
      </c>
      <c r="J70" s="20"/>
      <c r="K70" s="18">
        <v>0</v>
      </c>
      <c r="L70" s="20"/>
      <c r="M70" s="18">
        <v>0</v>
      </c>
      <c r="N70" s="20"/>
      <c r="O70" s="18">
        <v>0</v>
      </c>
      <c r="P70" s="20"/>
      <c r="Q70" s="18">
        <v>0</v>
      </c>
      <c r="R70" s="19"/>
      <c r="S70" s="18">
        <v>0</v>
      </c>
      <c r="T70" s="19"/>
      <c r="U70" s="18">
        <v>0</v>
      </c>
      <c r="V70" s="19"/>
      <c r="W70" s="39">
        <v>0</v>
      </c>
      <c r="X70" s="19"/>
      <c r="Y70" s="39">
        <v>0</v>
      </c>
      <c r="Z70" s="19"/>
      <c r="AA70" s="39">
        <v>0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</row>
    <row r="71" spans="1:61" ht="15.75">
      <c r="A71" s="14" t="s">
        <v>232</v>
      </c>
      <c r="B71" s="15" t="s">
        <v>20</v>
      </c>
      <c r="C71" s="16">
        <v>2770.2</v>
      </c>
      <c r="D71" s="17"/>
      <c r="E71" s="18">
        <v>0</v>
      </c>
      <c r="F71" s="17"/>
      <c r="G71" s="18">
        <v>12792</v>
      </c>
      <c r="H71" s="20"/>
      <c r="I71" s="18">
        <v>12750.22</v>
      </c>
      <c r="J71" s="20"/>
      <c r="K71" s="18">
        <v>13249</v>
      </c>
      <c r="L71" s="20"/>
      <c r="M71" s="18">
        <v>12860</v>
      </c>
      <c r="N71" s="20"/>
      <c r="O71" s="18">
        <v>12452.94</v>
      </c>
      <c r="P71" s="20"/>
      <c r="Q71" s="18">
        <v>9721.39</v>
      </c>
      <c r="R71" s="19"/>
      <c r="S71" s="18">
        <v>10000</v>
      </c>
      <c r="T71" s="19"/>
      <c r="U71" s="18">
        <v>10000</v>
      </c>
      <c r="V71" s="19"/>
      <c r="W71" s="39">
        <v>10000</v>
      </c>
      <c r="X71" s="19"/>
      <c r="Y71" s="39">
        <v>10000</v>
      </c>
      <c r="Z71" s="19"/>
      <c r="AA71" s="39">
        <v>10000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</row>
    <row r="72" spans="1:61" ht="15.75">
      <c r="A72" s="14" t="s">
        <v>233</v>
      </c>
      <c r="B72" s="15" t="s">
        <v>20</v>
      </c>
      <c r="C72" s="16">
        <v>2770.3</v>
      </c>
      <c r="D72" s="17"/>
      <c r="E72" s="18">
        <v>0</v>
      </c>
      <c r="F72" s="17"/>
      <c r="G72" s="18">
        <v>0</v>
      </c>
      <c r="H72" s="20"/>
      <c r="I72" s="18">
        <v>0</v>
      </c>
      <c r="J72" s="20"/>
      <c r="K72" s="18">
        <v>141</v>
      </c>
      <c r="L72" s="20"/>
      <c r="M72" s="18">
        <v>0</v>
      </c>
      <c r="N72" s="20"/>
      <c r="O72" s="18">
        <v>0</v>
      </c>
      <c r="P72" s="20"/>
      <c r="Q72" s="18">
        <v>0</v>
      </c>
      <c r="R72" s="19"/>
      <c r="S72" s="18">
        <v>0</v>
      </c>
      <c r="T72" s="19"/>
      <c r="U72" s="18">
        <v>0</v>
      </c>
      <c r="V72" s="19"/>
      <c r="W72" s="39">
        <v>0</v>
      </c>
      <c r="X72" s="19"/>
      <c r="Y72" s="39">
        <v>0</v>
      </c>
      <c r="Z72" s="19"/>
      <c r="AA72" s="39">
        <v>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</row>
    <row r="73" spans="4:61" ht="15.75">
      <c r="D73" s="17"/>
      <c r="E73" s="18">
        <v>0</v>
      </c>
      <c r="F73" s="17"/>
      <c r="G73" s="18">
        <v>0</v>
      </c>
      <c r="H73" s="20"/>
      <c r="I73" s="18">
        <v>0</v>
      </c>
      <c r="J73" s="20"/>
      <c r="K73" s="18">
        <v>0</v>
      </c>
      <c r="L73" s="20"/>
      <c r="M73" s="18">
        <v>0</v>
      </c>
      <c r="N73" s="20"/>
      <c r="O73" s="18">
        <v>0</v>
      </c>
      <c r="P73" s="20"/>
      <c r="Q73" s="18">
        <v>0</v>
      </c>
      <c r="R73" s="19"/>
      <c r="S73" s="18">
        <v>0</v>
      </c>
      <c r="T73" s="19"/>
      <c r="U73" s="18">
        <v>0</v>
      </c>
      <c r="V73" s="19"/>
      <c r="W73" s="39">
        <v>0</v>
      </c>
      <c r="X73" s="19"/>
      <c r="Y73" s="39">
        <v>0</v>
      </c>
      <c r="Z73" s="19"/>
      <c r="AA73" s="39">
        <v>0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</row>
    <row r="74" spans="1:61" ht="15.75">
      <c r="A74" s="6"/>
      <c r="B74" s="7"/>
      <c r="C74" s="8"/>
      <c r="D74" s="10"/>
      <c r="E74" s="22"/>
      <c r="F74" s="10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</row>
    <row r="75" spans="1:61" ht="15.75">
      <c r="A75" s="6" t="s">
        <v>234</v>
      </c>
      <c r="B75" s="7"/>
      <c r="C75" s="8"/>
      <c r="D75" s="10"/>
      <c r="E75" s="22"/>
      <c r="F75" s="10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</row>
    <row r="76" spans="1:61" ht="15.75">
      <c r="A76" s="14" t="s">
        <v>235</v>
      </c>
      <c r="B76" s="15" t="s">
        <v>20</v>
      </c>
      <c r="C76" s="16">
        <v>2801</v>
      </c>
      <c r="D76" s="17"/>
      <c r="E76" s="18">
        <v>0</v>
      </c>
      <c r="F76" s="17"/>
      <c r="G76" s="18">
        <v>0</v>
      </c>
      <c r="H76" s="20"/>
      <c r="I76" s="18">
        <v>0</v>
      </c>
      <c r="J76" s="20"/>
      <c r="K76" s="18">
        <v>0</v>
      </c>
      <c r="L76" s="20"/>
      <c r="M76" s="18">
        <v>0</v>
      </c>
      <c r="N76" s="20"/>
      <c r="O76" s="18">
        <v>0</v>
      </c>
      <c r="P76" s="20"/>
      <c r="Q76" s="18">
        <v>0</v>
      </c>
      <c r="R76" s="19"/>
      <c r="S76" s="18">
        <v>0</v>
      </c>
      <c r="T76" s="19"/>
      <c r="U76" s="18">
        <v>0</v>
      </c>
      <c r="V76" s="19"/>
      <c r="W76" s="39">
        <v>0</v>
      </c>
      <c r="X76" s="19"/>
      <c r="Y76" s="39">
        <v>0</v>
      </c>
      <c r="Z76" s="19"/>
      <c r="AA76" s="39">
        <v>0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</row>
    <row r="77" spans="1:61" ht="15.75">
      <c r="A77" s="6"/>
      <c r="B77" s="7"/>
      <c r="C77" s="8"/>
      <c r="D77" s="10"/>
      <c r="E77" s="22"/>
      <c r="F77" s="10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</row>
    <row r="78" spans="1:61" ht="15.75">
      <c r="A78" s="6" t="s">
        <v>236</v>
      </c>
      <c r="B78" s="7"/>
      <c r="C78" s="8"/>
      <c r="D78" s="10"/>
      <c r="E78" s="22"/>
      <c r="F78" s="10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</row>
    <row r="79" spans="1:61" ht="15.75">
      <c r="A79" s="14" t="s">
        <v>237</v>
      </c>
      <c r="B79" s="15" t="s">
        <v>20</v>
      </c>
      <c r="C79" s="16">
        <v>3001</v>
      </c>
      <c r="D79" s="17"/>
      <c r="E79" s="18">
        <v>0</v>
      </c>
      <c r="F79" s="17"/>
      <c r="G79" s="18">
        <v>6526</v>
      </c>
      <c r="H79" s="20"/>
      <c r="I79" s="18">
        <v>6526</v>
      </c>
      <c r="J79" s="20"/>
      <c r="K79" s="18">
        <v>6526</v>
      </c>
      <c r="L79" s="20"/>
      <c r="M79" s="18">
        <v>6526</v>
      </c>
      <c r="N79" s="20"/>
      <c r="O79" s="18">
        <v>6526</v>
      </c>
      <c r="P79" s="20"/>
      <c r="Q79" s="18">
        <v>6526</v>
      </c>
      <c r="R79" s="19"/>
      <c r="S79" s="18">
        <v>6500</v>
      </c>
      <c r="T79" s="19"/>
      <c r="U79" s="18">
        <v>6500</v>
      </c>
      <c r="V79" s="19"/>
      <c r="W79" s="39">
        <v>6500</v>
      </c>
      <c r="X79" s="19"/>
      <c r="Y79" s="39">
        <v>6500</v>
      </c>
      <c r="Z79" s="19"/>
      <c r="AA79" s="39">
        <v>6500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</row>
    <row r="80" spans="1:61" ht="15.75">
      <c r="A80" s="14" t="s">
        <v>238</v>
      </c>
      <c r="B80" s="15" t="s">
        <v>20</v>
      </c>
      <c r="C80" s="16">
        <v>3005</v>
      </c>
      <c r="D80" s="17"/>
      <c r="E80" s="18">
        <v>0</v>
      </c>
      <c r="F80" s="17"/>
      <c r="G80" s="18">
        <v>32269</v>
      </c>
      <c r="H80" s="20"/>
      <c r="I80" s="18">
        <v>39427.98</v>
      </c>
      <c r="J80" s="20"/>
      <c r="K80" s="18">
        <v>67954</v>
      </c>
      <c r="L80" s="20"/>
      <c r="M80" s="18">
        <v>34028</v>
      </c>
      <c r="N80" s="20"/>
      <c r="O80" s="18">
        <v>19646.65</v>
      </c>
      <c r="P80" s="20"/>
      <c r="Q80" s="18">
        <v>61826.09</v>
      </c>
      <c r="R80" s="19"/>
      <c r="S80" s="18">
        <v>30000</v>
      </c>
      <c r="T80" s="19"/>
      <c r="U80" s="18">
        <v>30000</v>
      </c>
      <c r="V80" s="19"/>
      <c r="W80" s="39">
        <v>60000</v>
      </c>
      <c r="X80" s="19"/>
      <c r="Y80" s="39">
        <v>60000</v>
      </c>
      <c r="Z80" s="19"/>
      <c r="AA80" s="39">
        <v>60000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1:61" ht="15.75">
      <c r="A81" s="14" t="s">
        <v>239</v>
      </c>
      <c r="B81" s="15" t="s">
        <v>20</v>
      </c>
      <c r="C81" s="16">
        <v>3820</v>
      </c>
      <c r="D81" s="17"/>
      <c r="E81" s="18">
        <v>0</v>
      </c>
      <c r="F81" s="17"/>
      <c r="G81" s="18">
        <v>1440</v>
      </c>
      <c r="H81" s="20"/>
      <c r="I81" s="18">
        <v>690</v>
      </c>
      <c r="J81" s="20"/>
      <c r="K81" s="18">
        <v>1098</v>
      </c>
      <c r="L81" s="20"/>
      <c r="M81" s="18">
        <v>1098</v>
      </c>
      <c r="N81" s="20"/>
      <c r="O81" s="18">
        <v>1098</v>
      </c>
      <c r="P81" s="20"/>
      <c r="Q81" s="18">
        <v>0</v>
      </c>
      <c r="R81" s="19"/>
      <c r="S81" s="18">
        <v>1100</v>
      </c>
      <c r="T81" s="19"/>
      <c r="U81" s="18">
        <v>1100</v>
      </c>
      <c r="V81" s="19"/>
      <c r="W81" s="39">
        <v>1100</v>
      </c>
      <c r="X81" s="19"/>
      <c r="Y81" s="39">
        <v>1100</v>
      </c>
      <c r="Z81" s="19"/>
      <c r="AA81" s="39">
        <v>1100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1:61" ht="15.75">
      <c r="A82" s="14" t="s">
        <v>240</v>
      </c>
      <c r="B82" s="15" t="s">
        <v>20</v>
      </c>
      <c r="C82" s="25">
        <v>3089.6</v>
      </c>
      <c r="D82" s="17"/>
      <c r="E82" s="18">
        <v>0</v>
      </c>
      <c r="F82" s="17"/>
      <c r="G82" s="18">
        <v>0</v>
      </c>
      <c r="H82" s="20"/>
      <c r="I82" s="18">
        <v>0</v>
      </c>
      <c r="J82" s="20"/>
      <c r="K82" s="18">
        <v>2500</v>
      </c>
      <c r="L82" s="20"/>
      <c r="M82" s="18">
        <v>0</v>
      </c>
      <c r="N82" s="20"/>
      <c r="O82" s="18">
        <v>0</v>
      </c>
      <c r="P82" s="20"/>
      <c r="Q82" s="18">
        <v>0</v>
      </c>
      <c r="R82" s="19"/>
      <c r="S82" s="18">
        <v>0</v>
      </c>
      <c r="T82" s="19"/>
      <c r="U82" s="18">
        <v>0</v>
      </c>
      <c r="V82" s="19"/>
      <c r="W82" s="39">
        <v>0</v>
      </c>
      <c r="X82" s="19"/>
      <c r="Y82" s="39">
        <v>0</v>
      </c>
      <c r="Z82" s="19"/>
      <c r="AA82" s="39">
        <v>0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</row>
    <row r="83" spans="1:61" ht="15.75">
      <c r="A83" s="14" t="s">
        <v>318</v>
      </c>
      <c r="B83" s="15" t="s">
        <v>20</v>
      </c>
      <c r="C83" s="25">
        <v>3989</v>
      </c>
      <c r="D83" s="17"/>
      <c r="E83" s="18">
        <v>0</v>
      </c>
      <c r="F83" s="17"/>
      <c r="G83" s="18">
        <v>0</v>
      </c>
      <c r="H83" s="20"/>
      <c r="I83" s="18">
        <v>0</v>
      </c>
      <c r="J83" s="20"/>
      <c r="K83" s="18">
        <v>0</v>
      </c>
      <c r="L83" s="20"/>
      <c r="M83" s="18">
        <v>0</v>
      </c>
      <c r="N83" s="20"/>
      <c r="O83" s="18">
        <v>20000</v>
      </c>
      <c r="P83" s="20"/>
      <c r="Q83" s="18">
        <v>0</v>
      </c>
      <c r="R83" s="19"/>
      <c r="S83" s="18">
        <v>0</v>
      </c>
      <c r="T83" s="19"/>
      <c r="U83" s="18">
        <v>0</v>
      </c>
      <c r="V83" s="19"/>
      <c r="W83" s="39">
        <v>71000</v>
      </c>
      <c r="X83" s="19"/>
      <c r="Y83" s="39">
        <v>71000</v>
      </c>
      <c r="Z83" s="19"/>
      <c r="AA83" s="39">
        <v>60000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</row>
    <row r="84" spans="1:61" ht="15.75">
      <c r="A84" s="14" t="s">
        <v>241</v>
      </c>
      <c r="B84" s="15" t="s">
        <v>20</v>
      </c>
      <c r="C84" s="16">
        <v>3989.1</v>
      </c>
      <c r="D84" s="17"/>
      <c r="E84" s="18">
        <v>0</v>
      </c>
      <c r="F84" s="17"/>
      <c r="G84" s="18">
        <v>0</v>
      </c>
      <c r="H84" s="20"/>
      <c r="I84" s="18">
        <v>0</v>
      </c>
      <c r="J84" s="20"/>
      <c r="K84" s="18">
        <v>0</v>
      </c>
      <c r="L84" s="20"/>
      <c r="M84" s="18">
        <v>0</v>
      </c>
      <c r="N84" s="20"/>
      <c r="O84" s="18">
        <v>0</v>
      </c>
      <c r="P84" s="20"/>
      <c r="Q84" s="18">
        <v>0</v>
      </c>
      <c r="R84" s="19"/>
      <c r="S84" s="18">
        <v>0</v>
      </c>
      <c r="T84" s="19"/>
      <c r="U84" s="18">
        <v>0</v>
      </c>
      <c r="V84" s="19"/>
      <c r="W84" s="39">
        <v>0</v>
      </c>
      <c r="X84" s="19"/>
      <c r="Y84" s="39">
        <v>0</v>
      </c>
      <c r="Z84" s="19"/>
      <c r="AA84" s="39">
        <v>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</row>
    <row r="85" spans="1:61" ht="15.75">
      <c r="A85" s="14" t="s">
        <v>242</v>
      </c>
      <c r="B85" s="15" t="s">
        <v>20</v>
      </c>
      <c r="C85" s="16">
        <v>3989.5</v>
      </c>
      <c r="D85" s="17"/>
      <c r="E85" s="18">
        <v>0</v>
      </c>
      <c r="F85" s="17"/>
      <c r="G85" s="18">
        <v>316</v>
      </c>
      <c r="H85" s="20"/>
      <c r="I85" s="18">
        <v>0</v>
      </c>
      <c r="J85" s="20"/>
      <c r="K85" s="18">
        <v>0</v>
      </c>
      <c r="L85" s="20"/>
      <c r="M85" s="18">
        <v>0</v>
      </c>
      <c r="N85" s="20"/>
      <c r="O85" s="18">
        <v>0</v>
      </c>
      <c r="P85" s="20"/>
      <c r="Q85" s="18">
        <v>0</v>
      </c>
      <c r="R85" s="19"/>
      <c r="S85" s="18">
        <v>0</v>
      </c>
      <c r="T85" s="19"/>
      <c r="U85" s="18">
        <v>0</v>
      </c>
      <c r="V85" s="19"/>
      <c r="W85" s="39">
        <v>0</v>
      </c>
      <c r="X85" s="19"/>
      <c r="Y85" s="39">
        <v>0</v>
      </c>
      <c r="Z85" s="19"/>
      <c r="AA85" s="39">
        <v>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</row>
    <row r="86" spans="1:61" ht="15.75">
      <c r="A86" s="6"/>
      <c r="B86" s="7"/>
      <c r="C86" s="8"/>
      <c r="D86" s="10"/>
      <c r="E86" s="22"/>
      <c r="F86" s="10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</row>
    <row r="87" spans="1:61" ht="15.75">
      <c r="A87" s="6" t="s">
        <v>243</v>
      </c>
      <c r="B87" s="7"/>
      <c r="C87" s="8"/>
      <c r="D87" s="10"/>
      <c r="E87" s="22"/>
      <c r="F87" s="10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1" ht="15.75">
      <c r="A88" s="14" t="s">
        <v>244</v>
      </c>
      <c r="B88" s="15" t="s">
        <v>20</v>
      </c>
      <c r="C88" s="16">
        <v>4305</v>
      </c>
      <c r="D88" s="17"/>
      <c r="E88" s="18">
        <v>0</v>
      </c>
      <c r="F88" s="17"/>
      <c r="G88" s="18">
        <v>0</v>
      </c>
      <c r="H88" s="20"/>
      <c r="I88" s="18">
        <v>0</v>
      </c>
      <c r="J88" s="20"/>
      <c r="K88" s="18">
        <v>0</v>
      </c>
      <c r="L88" s="20"/>
      <c r="M88" s="18">
        <v>0</v>
      </c>
      <c r="N88" s="20"/>
      <c r="O88" s="18">
        <v>0</v>
      </c>
      <c r="P88" s="20"/>
      <c r="Q88" s="18">
        <v>0</v>
      </c>
      <c r="R88" s="19"/>
      <c r="S88" s="18">
        <v>0</v>
      </c>
      <c r="T88" s="19"/>
      <c r="U88" s="18"/>
      <c r="V88" s="19"/>
      <c r="W88" s="39">
        <v>0</v>
      </c>
      <c r="X88" s="19"/>
      <c r="Y88" s="39">
        <v>0</v>
      </c>
      <c r="Z88" s="19"/>
      <c r="AA88" s="39">
        <v>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</row>
    <row r="89" spans="1:61" ht="15.75">
      <c r="A89" s="14" t="s">
        <v>245</v>
      </c>
      <c r="B89" s="15" t="s">
        <v>20</v>
      </c>
      <c r="C89" s="16">
        <v>4750</v>
      </c>
      <c r="D89" s="17"/>
      <c r="E89" s="18">
        <v>0</v>
      </c>
      <c r="F89" s="17"/>
      <c r="G89" s="18">
        <v>0</v>
      </c>
      <c r="H89" s="20"/>
      <c r="I89" s="18">
        <v>0</v>
      </c>
      <c r="J89" s="20"/>
      <c r="K89" s="18">
        <v>0</v>
      </c>
      <c r="L89" s="20"/>
      <c r="M89" s="18">
        <v>0</v>
      </c>
      <c r="N89" s="20"/>
      <c r="O89" s="18">
        <v>0</v>
      </c>
      <c r="P89" s="20"/>
      <c r="Q89" s="18">
        <v>0</v>
      </c>
      <c r="R89" s="19"/>
      <c r="S89" s="18">
        <v>0</v>
      </c>
      <c r="T89" s="19"/>
      <c r="U89" s="18">
        <v>0</v>
      </c>
      <c r="V89" s="19"/>
      <c r="W89" s="39">
        <v>0</v>
      </c>
      <c r="X89" s="19"/>
      <c r="Y89" s="39">
        <v>0</v>
      </c>
      <c r="Z89" s="19"/>
      <c r="AA89" s="39">
        <v>0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</row>
    <row r="90" spans="1:61" ht="15.75">
      <c r="A90" s="14" t="s">
        <v>246</v>
      </c>
      <c r="B90" s="15" t="s">
        <v>20</v>
      </c>
      <c r="C90" s="16">
        <v>4772</v>
      </c>
      <c r="D90" s="17"/>
      <c r="E90" s="18">
        <v>0</v>
      </c>
      <c r="F90" s="17"/>
      <c r="G90" s="18">
        <v>0</v>
      </c>
      <c r="H90" s="20"/>
      <c r="I90" s="18">
        <v>0</v>
      </c>
      <c r="J90" s="20"/>
      <c r="K90" s="18">
        <v>0</v>
      </c>
      <c r="L90" s="20"/>
      <c r="M90" s="18">
        <v>0</v>
      </c>
      <c r="N90" s="20"/>
      <c r="O90" s="18">
        <v>0</v>
      </c>
      <c r="P90" s="20"/>
      <c r="Q90" s="18">
        <v>0</v>
      </c>
      <c r="R90" s="19"/>
      <c r="S90" s="18">
        <v>0</v>
      </c>
      <c r="T90" s="19"/>
      <c r="U90" s="18">
        <v>0</v>
      </c>
      <c r="V90" s="19"/>
      <c r="W90" s="39">
        <v>0</v>
      </c>
      <c r="X90" s="19"/>
      <c r="Y90" s="39">
        <v>0</v>
      </c>
      <c r="Z90" s="19"/>
      <c r="AA90" s="39">
        <v>0</v>
      </c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</row>
    <row r="91" spans="1:61" ht="15.75">
      <c r="A91" s="14" t="s">
        <v>247</v>
      </c>
      <c r="B91" s="7"/>
      <c r="C91" s="8"/>
      <c r="D91" s="10"/>
      <c r="E91" s="22"/>
      <c r="F91" s="10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</row>
    <row r="92" spans="1:61" ht="15.75">
      <c r="A92" s="14" t="s">
        <v>248</v>
      </c>
      <c r="B92" s="15" t="s">
        <v>20</v>
      </c>
      <c r="C92" s="16">
        <v>4960</v>
      </c>
      <c r="D92" s="17"/>
      <c r="E92" s="18">
        <v>0</v>
      </c>
      <c r="F92" s="17"/>
      <c r="G92" s="18">
        <v>0</v>
      </c>
      <c r="H92" s="20"/>
      <c r="I92" s="18">
        <v>0</v>
      </c>
      <c r="J92" s="20"/>
      <c r="K92" s="18">
        <v>0</v>
      </c>
      <c r="L92" s="20"/>
      <c r="M92" s="18">
        <v>0</v>
      </c>
      <c r="N92" s="20"/>
      <c r="O92" s="18">
        <v>0</v>
      </c>
      <c r="P92" s="20"/>
      <c r="Q92" s="18">
        <v>0</v>
      </c>
      <c r="R92" s="19"/>
      <c r="S92" s="18">
        <v>0</v>
      </c>
      <c r="T92" s="19"/>
      <c r="U92" s="18">
        <v>0</v>
      </c>
      <c r="V92" s="19"/>
      <c r="W92" s="39">
        <v>0</v>
      </c>
      <c r="X92" s="19"/>
      <c r="Y92" s="39">
        <v>0</v>
      </c>
      <c r="Z92" s="19"/>
      <c r="AA92" s="39">
        <v>0</v>
      </c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</row>
    <row r="93" spans="1:61" ht="15.75">
      <c r="A93" s="6"/>
      <c r="B93" s="7"/>
      <c r="C93" s="8"/>
      <c r="D93" s="10"/>
      <c r="E93" s="22"/>
      <c r="F93" s="1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</row>
    <row r="94" spans="1:61" ht="15.75">
      <c r="A94" s="6" t="s">
        <v>249</v>
      </c>
      <c r="B94" s="7"/>
      <c r="C94" s="8"/>
      <c r="D94" s="10"/>
      <c r="E94" s="22"/>
      <c r="F94" s="1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</row>
    <row r="95" spans="1:61" ht="15.75">
      <c r="A95" s="14" t="s">
        <v>250</v>
      </c>
      <c r="B95" s="15" t="s">
        <v>20</v>
      </c>
      <c r="C95" s="16">
        <v>5031</v>
      </c>
      <c r="D95" s="17"/>
      <c r="E95" s="18">
        <v>0</v>
      </c>
      <c r="F95" s="17"/>
      <c r="G95" s="18">
        <v>1000</v>
      </c>
      <c r="H95" s="20"/>
      <c r="I95" s="18">
        <v>0</v>
      </c>
      <c r="J95" s="20"/>
      <c r="K95" s="18">
        <v>0</v>
      </c>
      <c r="L95" s="20"/>
      <c r="M95" s="18">
        <v>0</v>
      </c>
      <c r="N95" s="20"/>
      <c r="O95" s="18">
        <v>0</v>
      </c>
      <c r="P95" s="20"/>
      <c r="Q95" s="18">
        <v>0</v>
      </c>
      <c r="R95" s="19"/>
      <c r="S95" s="18">
        <v>0</v>
      </c>
      <c r="T95" s="19"/>
      <c r="U95" s="18">
        <v>0</v>
      </c>
      <c r="V95" s="19"/>
      <c r="W95" s="39">
        <v>0</v>
      </c>
      <c r="X95" s="19"/>
      <c r="Y95" s="39">
        <v>0</v>
      </c>
      <c r="Z95" s="19"/>
      <c r="AA95" s="39">
        <v>0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</row>
    <row r="96" spans="1:61" ht="16.5" thickBot="1">
      <c r="A96" s="6" t="s">
        <v>251</v>
      </c>
      <c r="B96" s="7"/>
      <c r="C96" s="8"/>
      <c r="D96" s="10"/>
      <c r="E96" s="22"/>
      <c r="F96" s="10"/>
      <c r="G96" s="26">
        <f>SUM(G10:G95)</f>
        <v>409744</v>
      </c>
      <c r="H96" s="22"/>
      <c r="I96" s="26">
        <f>SUM(I10:I95)</f>
        <v>441729.79</v>
      </c>
      <c r="J96" s="22"/>
      <c r="K96" s="26">
        <f>SUM(K10:K95)</f>
        <v>490441</v>
      </c>
      <c r="L96" s="40"/>
      <c r="M96" s="26">
        <f>SUM(M10:M95)</f>
        <v>520476</v>
      </c>
      <c r="N96" s="40"/>
      <c r="O96" s="26">
        <f>SUM(O10:O95)</f>
        <v>527148.68</v>
      </c>
      <c r="P96" s="40"/>
      <c r="Q96" s="26">
        <f>SUM(Q10:Q95)</f>
        <v>514332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</row>
    <row r="97" spans="1:61" ht="17.25" thickBot="1" thickTop="1">
      <c r="A97" s="6" t="s">
        <v>252</v>
      </c>
      <c r="B97" s="7"/>
      <c r="C97" s="8"/>
      <c r="D97" s="10"/>
      <c r="E97" s="27">
        <f>SUM(E8:E96)</f>
        <v>0</v>
      </c>
      <c r="F97" s="1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2"/>
      <c r="S97" s="28">
        <f>SUM(S10:S95)</f>
        <v>465050</v>
      </c>
      <c r="T97" s="22"/>
      <c r="U97" s="28">
        <f>SUM(U10:U95)</f>
        <v>465050</v>
      </c>
      <c r="V97" s="22"/>
      <c r="W97" s="28">
        <f>SUM(W10:W95)</f>
        <v>602550</v>
      </c>
      <c r="X97" s="22"/>
      <c r="Y97" s="28">
        <f>SUM(Y10:Y95)</f>
        <v>623550</v>
      </c>
      <c r="Z97" s="22"/>
      <c r="AA97" s="28">
        <f>SUM(AA10:AA95)</f>
        <v>626550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</row>
    <row r="98" spans="1:61" ht="3" customHeight="1" thickBot="1">
      <c r="A98" s="6"/>
      <c r="B98" s="7"/>
      <c r="C98" s="8"/>
      <c r="D98" s="10"/>
      <c r="E98" s="29"/>
      <c r="F98" s="1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2"/>
      <c r="S98" s="29"/>
      <c r="T98" s="22"/>
      <c r="U98" s="29"/>
      <c r="V98" s="22"/>
      <c r="W98" s="29"/>
      <c r="X98" s="22"/>
      <c r="Y98" s="29"/>
      <c r="Z98" s="22"/>
      <c r="AA98" s="2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</row>
    <row r="99" spans="1:61" ht="15.75">
      <c r="A99" s="6"/>
      <c r="B99" s="7"/>
      <c r="C99" s="8"/>
      <c r="D99" s="10"/>
      <c r="E99" s="22"/>
      <c r="F99" s="1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</row>
    <row r="100" spans="1:61" ht="15.75">
      <c r="A100" s="30" t="s">
        <v>253</v>
      </c>
      <c r="B100" s="31"/>
      <c r="C100" s="32"/>
      <c r="D100" s="10"/>
      <c r="E100" s="22"/>
      <c r="F100" s="10"/>
      <c r="G100" s="13"/>
      <c r="H100" s="13"/>
      <c r="I100" s="13"/>
      <c r="J100" s="22"/>
      <c r="K100" s="13"/>
      <c r="L100" s="13"/>
      <c r="M100" s="13"/>
      <c r="N100" s="13"/>
      <c r="O100" s="13"/>
      <c r="P100" s="13"/>
      <c r="Q100" s="13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6.5" thickBot="1">
      <c r="A101" s="14" t="s">
        <v>254</v>
      </c>
      <c r="D101" s="17"/>
      <c r="E101" s="33">
        <v>0</v>
      </c>
      <c r="F101" s="10"/>
      <c r="G101" s="13"/>
      <c r="H101" s="13"/>
      <c r="I101" s="34"/>
      <c r="J101" s="34"/>
      <c r="K101" s="34"/>
      <c r="L101" s="34"/>
      <c r="M101" s="34"/>
      <c r="N101" s="34"/>
      <c r="O101" s="34"/>
      <c r="P101" s="34"/>
      <c r="Q101" s="34"/>
      <c r="R101" s="19"/>
      <c r="S101" s="33">
        <v>25000</v>
      </c>
      <c r="T101" s="19"/>
      <c r="U101" s="33">
        <v>66900</v>
      </c>
      <c r="V101" s="19"/>
      <c r="W101" s="28">
        <v>211000</v>
      </c>
      <c r="X101" s="19"/>
      <c r="Y101" s="28">
        <v>211000</v>
      </c>
      <c r="Z101" s="19"/>
      <c r="AA101" s="28">
        <v>221000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</row>
    <row r="102" spans="4:61" ht="3" customHeight="1" thickBot="1">
      <c r="D102" s="17"/>
      <c r="E102" s="35"/>
      <c r="F102" s="1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9"/>
      <c r="S102" s="35"/>
      <c r="T102" s="19"/>
      <c r="U102" s="35"/>
      <c r="V102" s="19"/>
      <c r="W102" s="46"/>
      <c r="X102" s="19"/>
      <c r="Y102" s="46"/>
      <c r="Z102" s="19"/>
      <c r="AA102" s="46">
        <v>221000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</row>
    <row r="103" spans="1:61" ht="15.75">
      <c r="A103" s="6"/>
      <c r="B103" s="7"/>
      <c r="C103" s="8"/>
      <c r="D103" s="10"/>
      <c r="E103" s="22"/>
      <c r="F103" s="1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</row>
    <row r="104" spans="1:61" ht="15.75">
      <c r="A104" s="6"/>
      <c r="B104" s="7"/>
      <c r="C104" s="8"/>
      <c r="D104" s="10"/>
      <c r="E104" s="22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</row>
    <row r="105" spans="1:61" ht="15.75">
      <c r="A105" s="6"/>
      <c r="B105" s="7"/>
      <c r="C105" s="8"/>
      <c r="D105" s="10"/>
      <c r="E105" s="22"/>
      <c r="F105" s="10"/>
      <c r="G105" s="13"/>
      <c r="H105" s="13"/>
      <c r="I105" s="13"/>
      <c r="J105" s="22"/>
      <c r="K105" s="13"/>
      <c r="L105" s="13"/>
      <c r="M105" s="13"/>
      <c r="N105" s="13"/>
      <c r="O105" s="13"/>
      <c r="P105" s="13"/>
      <c r="Q105" s="13"/>
      <c r="R105" s="22"/>
      <c r="S105" s="22">
        <f>+S101+S97+S8</f>
        <v>626044</v>
      </c>
      <c r="T105" s="22"/>
      <c r="U105" s="22">
        <f>+U101+U97+U8</f>
        <v>667944</v>
      </c>
      <c r="V105" s="22"/>
      <c r="W105" s="22">
        <f>+W101+W97+W8</f>
        <v>857751.865</v>
      </c>
      <c r="X105" s="22"/>
      <c r="Y105" s="22">
        <f>+Y101+Y97+Y8</f>
        <v>950825</v>
      </c>
      <c r="Z105" s="22"/>
      <c r="AA105" s="22">
        <f>+AA101+AA97+AA8</f>
        <v>891751.865</v>
      </c>
      <c r="AB105" s="22"/>
      <c r="AC105" s="22"/>
      <c r="AD105" s="22"/>
      <c r="AE105" s="22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</row>
    <row r="106" spans="1:61" ht="15.75">
      <c r="A106" s="6"/>
      <c r="B106" s="7"/>
      <c r="C106" s="8"/>
      <c r="D106" s="10"/>
      <c r="E106" s="22"/>
      <c r="F106" s="10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</row>
    <row r="107" spans="1:61" ht="15.75">
      <c r="A107" s="6"/>
      <c r="B107" s="7"/>
      <c r="C107" s="8"/>
      <c r="D107" s="10"/>
      <c r="E107" s="22"/>
      <c r="F107" s="10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</row>
    <row r="108" spans="1:61" ht="15.75">
      <c r="A108" s="6"/>
      <c r="B108" s="7"/>
      <c r="C108" s="8"/>
      <c r="D108" s="10"/>
      <c r="E108" s="22"/>
      <c r="F108" s="1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</row>
    <row r="109" spans="1:61" ht="15.75">
      <c r="A109" s="6"/>
      <c r="B109" s="7"/>
      <c r="C109" s="8"/>
      <c r="D109" s="10"/>
      <c r="E109" s="22"/>
      <c r="F109" s="1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</row>
    <row r="110" spans="1:61" ht="15.75">
      <c r="A110" s="6"/>
      <c r="B110" s="7"/>
      <c r="C110" s="8"/>
      <c r="D110" s="10"/>
      <c r="E110" s="22"/>
      <c r="F110" s="1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</row>
    <row r="111" spans="1:61" ht="15.75">
      <c r="A111" s="6"/>
      <c r="B111" s="7"/>
      <c r="C111" s="8"/>
      <c r="D111" s="10"/>
      <c r="E111" s="22"/>
      <c r="F111" s="1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</row>
    <row r="112" spans="1:61" ht="15.75">
      <c r="A112" s="6"/>
      <c r="B112" s="7"/>
      <c r="C112" s="8"/>
      <c r="D112" s="10"/>
      <c r="E112" s="22"/>
      <c r="F112" s="1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</row>
    <row r="113" spans="1:61" ht="15.75">
      <c r="A113" s="6"/>
      <c r="B113" s="7"/>
      <c r="C113" s="8"/>
      <c r="D113" s="10"/>
      <c r="E113" s="10"/>
      <c r="F113" s="1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</row>
    <row r="114" spans="1:61" ht="15.75">
      <c r="A114" s="6"/>
      <c r="B114" s="7"/>
      <c r="C114" s="8"/>
      <c r="D114" s="10"/>
      <c r="E114" s="10"/>
      <c r="F114" s="10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</row>
    <row r="115" spans="1:61" ht="15.75">
      <c r="A115" s="6"/>
      <c r="B115" s="7"/>
      <c r="C115" s="8"/>
      <c r="D115" s="10"/>
      <c r="E115" s="10"/>
      <c r="F115" s="1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</row>
    <row r="116" spans="1:61" ht="15.75">
      <c r="A116" s="6"/>
      <c r="B116" s="7"/>
      <c r="C116" s="8"/>
      <c r="D116" s="6"/>
      <c r="E116" s="6"/>
      <c r="F116" s="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</row>
    <row r="117" spans="1:61" ht="15.75">
      <c r="A117" s="6"/>
      <c r="B117" s="7"/>
      <c r="C117" s="8"/>
      <c r="D117" s="6"/>
      <c r="E117" s="6"/>
      <c r="F117" s="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</row>
    <row r="118" spans="1:61" ht="15.75">
      <c r="A118" s="6"/>
      <c r="B118" s="7"/>
      <c r="C118" s="8"/>
      <c r="D118" s="6"/>
      <c r="E118" s="6"/>
      <c r="F118" s="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</row>
    <row r="119" spans="1:61" ht="15.75">
      <c r="A119" s="6"/>
      <c r="B119" s="7"/>
      <c r="C119" s="8"/>
      <c r="D119" s="6"/>
      <c r="E119" s="6"/>
      <c r="F119" s="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1:61" ht="15.75">
      <c r="A120" s="6"/>
      <c r="B120" s="7"/>
      <c r="C120" s="8"/>
      <c r="D120" s="6"/>
      <c r="E120" s="6"/>
      <c r="F120" s="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</row>
    <row r="121" spans="7:61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</row>
    <row r="122" spans="7:61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</row>
    <row r="123" spans="7:61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</row>
    <row r="124" spans="7:61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</row>
    <row r="125" spans="7:61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</row>
    <row r="126" spans="7:61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</row>
    <row r="127" spans="7:61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</row>
    <row r="128" spans="7:61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</row>
    <row r="129" spans="7:61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</row>
    <row r="130" spans="7:61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</row>
    <row r="131" spans="7:61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</row>
    <row r="132" spans="7:61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</row>
    <row r="133" spans="7:61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</row>
    <row r="134" spans="7:61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</row>
    <row r="135" spans="7:61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</row>
    <row r="136" spans="7:61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</row>
    <row r="137" spans="7:61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</row>
    <row r="138" spans="7:61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</row>
    <row r="139" spans="7:61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</row>
    <row r="140" spans="7:61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</row>
    <row r="141" spans="7:61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</row>
    <row r="142" spans="7:61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</row>
    <row r="143" spans="7:61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</row>
    <row r="144" spans="7:61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</row>
    <row r="145" spans="7:61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</row>
    <row r="146" spans="7:61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</row>
    <row r="147" spans="7:61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</row>
    <row r="148" spans="7:61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</row>
    <row r="149" spans="7:61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</row>
    <row r="150" spans="7:61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</row>
    <row r="151" spans="7:61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</row>
    <row r="152" spans="7:61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</row>
    <row r="153" spans="7:61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</row>
    <row r="154" spans="7:61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</row>
    <row r="155" spans="7:61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</row>
    <row r="156" spans="7:61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</row>
    <row r="157" spans="7:61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</row>
    <row r="158" spans="7:61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</row>
    <row r="159" spans="7:61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</row>
    <row r="160" spans="7:61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</row>
    <row r="161" spans="7:61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</row>
    <row r="162" spans="7:61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</row>
    <row r="163" spans="7:61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</row>
    <row r="164" spans="7:61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</row>
    <row r="165" spans="7:61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</row>
    <row r="166" spans="7:61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</row>
    <row r="167" spans="7:61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</row>
    <row r="168" spans="7:61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</row>
    <row r="169" spans="7:61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</row>
    <row r="170" spans="7:61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</row>
    <row r="171" spans="7:61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</row>
    <row r="172" spans="7:61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</row>
    <row r="173" spans="7:61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</row>
    <row r="174" spans="7:61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</row>
    <row r="175" spans="7:61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</row>
    <row r="176" spans="7:61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</row>
    <row r="177" spans="7:61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</row>
    <row r="178" spans="7:61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</row>
    <row r="179" spans="7:61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</row>
    <row r="180" spans="7:61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</row>
    <row r="181" spans="7:61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</row>
    <row r="182" spans="7:61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</row>
    <row r="183" spans="7:61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</row>
    <row r="184" spans="7:61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</row>
    <row r="185" spans="7:61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</row>
    <row r="186" spans="7:61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</row>
    <row r="187" spans="7:61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</row>
    <row r="188" spans="7:61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</row>
    <row r="189" spans="7:61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</row>
    <row r="190" spans="7:61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</row>
    <row r="191" spans="7:61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</row>
    <row r="192" spans="7:61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</row>
    <row r="193" spans="7:61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</row>
    <row r="194" spans="7:61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</row>
    <row r="195" spans="7:61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</row>
    <row r="196" spans="7:61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</row>
    <row r="197" spans="7:61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</row>
    <row r="198" spans="7:61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</row>
    <row r="199" spans="7:61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</row>
    <row r="200" spans="7:61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</row>
    <row r="201" spans="7:61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</row>
    <row r="202" spans="7:61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</row>
    <row r="203" spans="7:61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</row>
    <row r="204" spans="7:61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</row>
    <row r="205" spans="7:61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</row>
    <row r="206" spans="7:61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</row>
    <row r="207" spans="7:61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</row>
    <row r="208" spans="7:61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</row>
    <row r="209" spans="7:61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</row>
    <row r="210" spans="7:61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</row>
    <row r="211" spans="7:61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</row>
    <row r="212" spans="7:61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</row>
    <row r="213" spans="7:61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</row>
    <row r="214" spans="7:61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</row>
    <row r="215" spans="7:61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</row>
    <row r="216" spans="7:61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</row>
    <row r="217" spans="7:61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</row>
    <row r="218" spans="7:61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</row>
    <row r="219" spans="7:61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</row>
    <row r="220" spans="7:61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</row>
    <row r="221" spans="7:61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</row>
    <row r="222" spans="7:61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</row>
    <row r="223" spans="7:61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</row>
    <row r="224" spans="7:61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</row>
    <row r="225" spans="7:61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</row>
    <row r="226" spans="7:61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</row>
    <row r="227" spans="7:61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</row>
    <row r="228" spans="7:61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</row>
    <row r="229" spans="7:61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</row>
    <row r="230" spans="7:61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</row>
    <row r="231" spans="7:61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</row>
    <row r="232" spans="7:61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</row>
    <row r="233" spans="7:61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</row>
    <row r="234" spans="7:61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</row>
    <row r="235" spans="7:61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</row>
    <row r="236" spans="7:61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</row>
    <row r="237" spans="7:61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</row>
    <row r="238" spans="7:61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</row>
    <row r="239" spans="7:61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</row>
    <row r="240" spans="7:61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</row>
    <row r="241" spans="7:61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</row>
    <row r="242" spans="7:61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</row>
    <row r="243" spans="7:61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</row>
    <row r="244" spans="7:61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</row>
    <row r="245" spans="7:61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</row>
    <row r="246" spans="7:61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</row>
    <row r="247" spans="7:61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</row>
    <row r="248" spans="7:61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</row>
    <row r="249" spans="7:61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</row>
    <row r="250" spans="7:61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</row>
    <row r="251" spans="7:61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</row>
    <row r="252" spans="7:61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</row>
    <row r="253" spans="7:61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</row>
    <row r="254" spans="7:61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</row>
    <row r="255" spans="7:61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</row>
    <row r="256" spans="7:61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</row>
    <row r="257" spans="7:61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</row>
    <row r="258" spans="7:61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</row>
    <row r="259" spans="7:61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</row>
    <row r="260" spans="7:61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</row>
    <row r="261" spans="7:61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</row>
    <row r="262" spans="7:61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</row>
    <row r="263" spans="7:61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</row>
    <row r="264" spans="7:61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</row>
    <row r="265" spans="7:61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</row>
    <row r="266" spans="7:61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</row>
    <row r="267" spans="7:61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</row>
    <row r="268" spans="7:61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</row>
    <row r="269" spans="7:61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</row>
    <row r="270" spans="7:61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</row>
    <row r="271" spans="7:61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</row>
    <row r="272" spans="7:61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</row>
    <row r="273" spans="7:61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</row>
    <row r="274" spans="7:61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</row>
    <row r="275" spans="7:61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</row>
    <row r="276" spans="7:61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</row>
    <row r="277" spans="7:61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</row>
    <row r="278" spans="7:61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</row>
    <row r="279" spans="7:61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</row>
    <row r="280" spans="7:61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</row>
    <row r="281" spans="7:61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</row>
    <row r="282" spans="7:61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</row>
    <row r="283" spans="7:61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</row>
    <row r="284" spans="7:61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</row>
    <row r="285" spans="7:61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</row>
    <row r="286" spans="7:61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</row>
    <row r="287" spans="7:61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</row>
    <row r="288" spans="7:61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</row>
    <row r="289" spans="7:61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</row>
    <row r="290" spans="7:61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</row>
    <row r="291" spans="7:61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</row>
    <row r="292" spans="7:61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</row>
    <row r="293" spans="7:61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</row>
    <row r="294" spans="7:61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</row>
    <row r="295" spans="7:61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</row>
    <row r="296" spans="7:61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</row>
    <row r="297" spans="7:61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</row>
    <row r="298" spans="7:61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</row>
    <row r="299" spans="7:61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</row>
    <row r="300" spans="7:61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</row>
    <row r="301" spans="7:61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</row>
    <row r="302" spans="7:61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</row>
    <row r="303" spans="7:61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</row>
    <row r="304" spans="7:61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</row>
    <row r="305" spans="7:61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</row>
    <row r="306" spans="7:61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</row>
    <row r="307" spans="7:61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</row>
    <row r="308" spans="7:61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</row>
    <row r="309" spans="7:61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</row>
    <row r="310" spans="7:61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</row>
    <row r="311" spans="7:61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</row>
    <row r="312" spans="7:61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</row>
    <row r="313" spans="7:61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</row>
    <row r="314" spans="7:61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</row>
    <row r="315" spans="7:61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</row>
    <row r="316" spans="7:61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</row>
    <row r="317" spans="7:61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</row>
    <row r="318" spans="7:61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</row>
    <row r="319" spans="7:61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</row>
    <row r="320" spans="7:61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</row>
    <row r="321" spans="7:61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</row>
    <row r="322" spans="7:61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</row>
    <row r="323" spans="7:61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</row>
    <row r="324" spans="7:61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</row>
    <row r="325" spans="7:61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</row>
    <row r="326" spans="7:61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</row>
    <row r="327" spans="7:61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</row>
    <row r="328" spans="7:61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</row>
    <row r="329" spans="7:61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</row>
    <row r="330" spans="7:61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</row>
    <row r="331" spans="7:61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</row>
    <row r="332" spans="7:61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</row>
    <row r="333" spans="7:61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</row>
    <row r="334" spans="7:61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</row>
    <row r="335" spans="7:61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</row>
    <row r="336" spans="7:61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</row>
    <row r="337" spans="7:61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</row>
    <row r="338" spans="7:61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</row>
    <row r="339" spans="7:61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</row>
    <row r="340" spans="7:61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</row>
    <row r="341" spans="7:61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</row>
    <row r="342" spans="7:61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</row>
    <row r="343" spans="7:61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</row>
    <row r="344" spans="7:61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</row>
    <row r="345" spans="7:61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</row>
    <row r="346" spans="7:61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</row>
    <row r="347" spans="7:61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</row>
    <row r="348" spans="7:61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</row>
    <row r="349" spans="7:61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</row>
    <row r="350" spans="7:61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</row>
    <row r="351" spans="7:61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</row>
    <row r="352" spans="7:61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</row>
    <row r="353" spans="7:61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</row>
    <row r="354" spans="7:61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</row>
    <row r="355" spans="7:61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</row>
    <row r="356" spans="7:61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</row>
    <row r="357" spans="7:61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</row>
    <row r="358" spans="7:61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</row>
    <row r="359" spans="7:61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</row>
    <row r="360" spans="7:61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</row>
    <row r="361" spans="7:61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</row>
    <row r="362" spans="7:61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</row>
    <row r="363" spans="7:61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</row>
    <row r="364" spans="7:61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</row>
    <row r="365" spans="7:61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</row>
    <row r="366" spans="7:61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</row>
    <row r="367" spans="7:61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</row>
    <row r="368" spans="7:61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</row>
    <row r="369" spans="7:61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</row>
    <row r="370" spans="7:61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</row>
    <row r="371" spans="7:61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</row>
    <row r="372" spans="7:61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</row>
    <row r="373" spans="7:61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</row>
    <row r="374" spans="7:61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</row>
    <row r="375" spans="7:61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</row>
    <row r="376" spans="7:61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</row>
    <row r="377" spans="7:61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</row>
    <row r="378" spans="7:61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</row>
    <row r="379" spans="7:61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</row>
    <row r="380" spans="7:61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</row>
    <row r="381" spans="7:61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</row>
    <row r="382" spans="7:61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</row>
    <row r="383" spans="7:61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</row>
    <row r="384" spans="7:61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</row>
    <row r="385" spans="7:61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</row>
    <row r="386" spans="7:61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</row>
    <row r="387" spans="7:61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</row>
    <row r="388" spans="7:61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</row>
    <row r="389" spans="7:61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</row>
    <row r="390" spans="7:61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</row>
    <row r="391" spans="7:61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</row>
    <row r="392" spans="7:61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</row>
    <row r="393" spans="7:61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</row>
    <row r="394" spans="7:61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</row>
    <row r="395" spans="7:61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</row>
    <row r="396" spans="7:61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</row>
    <row r="397" spans="7:61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</row>
    <row r="398" spans="7:61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</row>
    <row r="399" spans="7:61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</row>
    <row r="400" spans="7:61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</row>
    <row r="401" spans="7:61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</row>
    <row r="402" spans="7:61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</row>
    <row r="403" spans="7:61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</row>
    <row r="404" spans="7:61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</row>
    <row r="405" spans="7:61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</row>
    <row r="406" spans="7:61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</row>
    <row r="407" spans="7:61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</row>
    <row r="408" spans="7:61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</row>
    <row r="409" spans="7:61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</row>
    <row r="410" spans="7:61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</row>
    <row r="411" spans="7:61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</row>
    <row r="412" spans="7:61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</row>
    <row r="413" spans="7:61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</row>
    <row r="414" spans="7:61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</row>
    <row r="415" spans="7:61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</row>
    <row r="416" spans="7:61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</row>
    <row r="417" spans="7:61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</row>
    <row r="418" spans="7:61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</row>
    <row r="419" spans="7:61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</row>
    <row r="420" spans="7:61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</row>
    <row r="421" spans="7:61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</row>
    <row r="422" spans="7:61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</row>
    <row r="423" spans="7:61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</row>
    <row r="424" spans="7:61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</row>
    <row r="425" spans="7:61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</row>
    <row r="426" spans="7:61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</row>
    <row r="427" spans="7:61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</row>
    <row r="428" spans="7:61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</row>
    <row r="429" spans="7:61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</row>
    <row r="430" spans="7:61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</row>
    <row r="431" spans="7:61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</row>
    <row r="432" spans="7:61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</row>
    <row r="433" spans="7:61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</row>
    <row r="434" spans="7:61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</row>
    <row r="435" spans="7:61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</row>
    <row r="436" spans="7:61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</row>
    <row r="437" spans="7:61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</row>
    <row r="438" spans="7:61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</row>
    <row r="439" spans="7:61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</row>
    <row r="440" spans="7:61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</row>
    <row r="441" spans="7:61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</row>
    <row r="442" spans="7:61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</row>
    <row r="443" spans="7:61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</row>
    <row r="444" spans="7:61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</row>
    <row r="445" spans="7:61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</row>
    <row r="446" spans="7:61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</row>
    <row r="447" spans="7:61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</row>
    <row r="448" spans="7:61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</row>
    <row r="449" spans="7:61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</row>
    <row r="450" spans="7:61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</row>
    <row r="451" spans="7:61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</row>
    <row r="452" spans="7:61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</row>
    <row r="453" spans="7:61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</row>
    <row r="454" spans="7:61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</row>
    <row r="455" spans="7:61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</row>
    <row r="456" spans="7:61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</row>
    <row r="457" spans="7:61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</row>
    <row r="458" spans="7:61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</row>
    <row r="459" spans="7:61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</row>
    <row r="460" spans="7:61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</row>
    <row r="461" spans="7:61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</row>
    <row r="462" spans="7:61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</row>
    <row r="463" spans="7:61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</row>
    <row r="464" spans="7:61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</row>
    <row r="465" spans="7:61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</row>
    <row r="466" spans="7:61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</row>
    <row r="467" spans="7:61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</row>
    <row r="468" spans="7:61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</row>
    <row r="469" spans="7:61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</row>
    <row r="470" spans="7:61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</row>
    <row r="471" spans="7:61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</row>
    <row r="472" spans="7:61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</row>
    <row r="473" spans="7:61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</row>
    <row r="474" spans="7:61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</row>
    <row r="475" spans="7:61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</row>
    <row r="476" spans="7:61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</row>
    <row r="477" spans="7:61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</row>
    <row r="478" spans="7:61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</row>
    <row r="479" spans="7:61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</row>
    <row r="480" spans="7:61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</row>
    <row r="481" spans="7:61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</row>
    <row r="482" spans="7:61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</row>
    <row r="483" spans="7:61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</row>
    <row r="484" spans="7:61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</row>
    <row r="485" spans="7:61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</row>
    <row r="486" spans="7:61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</row>
    <row r="487" spans="7:61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</row>
    <row r="488" spans="7:61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</row>
    <row r="489" spans="7:61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</row>
    <row r="490" spans="7:61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</row>
    <row r="491" spans="7:61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</row>
    <row r="492" spans="7:61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</row>
    <row r="493" spans="7:61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</row>
    <row r="494" spans="7:61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</row>
    <row r="495" spans="7:61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</row>
    <row r="496" spans="7:61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</row>
    <row r="497" spans="7:61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</row>
    <row r="498" spans="7:61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</row>
    <row r="499" spans="7:61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</row>
    <row r="500" spans="7:61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</row>
    <row r="501" spans="7:61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</row>
    <row r="502" spans="7:61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</row>
    <row r="503" spans="7:61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</row>
    <row r="504" spans="7:61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</row>
    <row r="505" spans="7:61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</row>
    <row r="506" spans="7:61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</row>
    <row r="507" spans="7:61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</row>
    <row r="508" spans="7:61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</row>
    <row r="509" spans="7:61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</row>
    <row r="510" spans="7:61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</row>
    <row r="511" spans="7:61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</row>
    <row r="512" spans="7:61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</row>
    <row r="513" spans="7:61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</row>
    <row r="514" spans="7:61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</row>
    <row r="515" spans="7:61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</row>
    <row r="516" spans="7:61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</row>
    <row r="517" spans="7:61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</row>
    <row r="518" spans="7:61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</row>
    <row r="519" spans="7:61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</row>
    <row r="520" spans="7:61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</row>
    <row r="521" spans="7:61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</row>
    <row r="522" spans="7:61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</row>
    <row r="523" spans="7:61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</row>
    <row r="524" spans="7:61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</row>
    <row r="525" spans="7:61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</row>
    <row r="526" spans="7:61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</row>
    <row r="527" spans="7:61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</row>
    <row r="528" spans="7:61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</row>
    <row r="529" spans="7:61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</row>
    <row r="530" spans="7:61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</row>
    <row r="531" spans="7:61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</row>
    <row r="532" spans="7:61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</row>
    <row r="533" spans="7:61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</row>
    <row r="534" spans="7:61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</row>
    <row r="535" spans="7:61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</row>
    <row r="536" spans="7:61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</row>
    <row r="537" spans="7:61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</row>
    <row r="538" spans="7:61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</row>
    <row r="539" spans="7:61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</row>
    <row r="540" spans="7:61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</row>
    <row r="541" spans="7:61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</row>
    <row r="542" spans="7:61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</row>
    <row r="543" spans="7:61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</row>
    <row r="544" spans="7:61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</row>
    <row r="545" spans="7:61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</row>
    <row r="546" spans="7:61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</row>
    <row r="547" spans="7:61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</row>
    <row r="548" spans="7:61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</row>
    <row r="549" spans="7:61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</row>
    <row r="550" spans="7:61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</row>
    <row r="551" spans="7:61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</row>
    <row r="552" spans="7:61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</row>
    <row r="553" spans="7:61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</row>
    <row r="554" spans="7:61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</row>
    <row r="555" spans="7:61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</row>
    <row r="556" spans="7:61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</row>
    <row r="557" spans="7:61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</row>
    <row r="558" spans="7:61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</row>
    <row r="559" spans="7:61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</row>
    <row r="560" spans="7:61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</row>
    <row r="561" spans="7:61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</row>
    <row r="562" spans="7:61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</row>
    <row r="563" spans="7:61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</row>
    <row r="564" spans="7:61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</row>
    <row r="565" spans="7:61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</row>
    <row r="566" spans="7:61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</row>
    <row r="567" spans="7:61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</row>
    <row r="568" spans="7:61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</row>
    <row r="569" spans="7:61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</row>
    <row r="570" spans="7:61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</row>
    <row r="571" spans="7:61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</row>
    <row r="572" spans="7:61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</row>
    <row r="573" spans="7:61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</row>
    <row r="574" spans="7:61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</row>
    <row r="575" spans="7:61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</row>
    <row r="576" spans="7:61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</row>
    <row r="577" spans="7:61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</row>
    <row r="578" spans="7:61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</row>
    <row r="579" spans="7:61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</row>
    <row r="580" spans="7:61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</row>
    <row r="581" spans="7:61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</row>
    <row r="582" spans="7:61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</row>
    <row r="583" spans="7:61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</row>
    <row r="584" spans="7:61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</row>
    <row r="585" spans="7:61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</row>
    <row r="586" spans="7:61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</row>
    <row r="587" spans="7:61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</row>
    <row r="588" spans="7:61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</row>
    <row r="589" spans="7:61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</row>
    <row r="590" spans="7:61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</row>
    <row r="591" spans="7:61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</row>
    <row r="592" spans="7:61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</row>
    <row r="593" spans="7:61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</row>
    <row r="594" spans="7:61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</row>
    <row r="595" spans="7:61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</row>
    <row r="596" spans="7:61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</row>
    <row r="597" spans="7:61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</row>
    <row r="598" spans="7:61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</row>
    <row r="599" spans="7:61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</row>
    <row r="600" spans="7:61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</row>
    <row r="601" spans="7:61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</row>
    <row r="602" spans="7:61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</row>
    <row r="603" spans="7:61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</row>
    <row r="604" spans="7:61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</row>
    <row r="605" spans="7:61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</row>
    <row r="606" spans="7:61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</row>
    <row r="607" spans="7:61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</row>
    <row r="608" spans="7:61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</row>
    <row r="609" spans="7:61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</row>
    <row r="610" spans="7:61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</row>
    <row r="611" spans="7:61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</row>
    <row r="612" spans="7:61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</row>
    <row r="613" spans="7:61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</row>
    <row r="614" spans="7:61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</row>
    <row r="615" spans="7:61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</row>
    <row r="616" spans="7:61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</row>
    <row r="617" spans="7:61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</row>
    <row r="618" spans="7:61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</row>
    <row r="619" spans="7:61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</row>
    <row r="620" spans="7:61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</row>
    <row r="621" spans="7:61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</row>
    <row r="622" spans="7:61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</row>
    <row r="623" spans="7:61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</row>
    <row r="624" spans="7:61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</row>
    <row r="625" spans="7:61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</row>
    <row r="626" spans="7:61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</row>
    <row r="627" spans="7:61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</row>
    <row r="628" spans="7:61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</row>
    <row r="629" spans="7:61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</row>
    <row r="630" spans="7:61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</row>
    <row r="631" spans="7:61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</row>
    <row r="632" spans="7:61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</row>
    <row r="633" spans="7:61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</row>
    <row r="634" spans="7:61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</row>
    <row r="635" spans="7:61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</row>
  </sheetData>
  <sheetProtection/>
  <printOptions horizontalCentered="1"/>
  <pageMargins left="0.5" right="0.5" top="0.66" bottom="0.75" header="0.17" footer="0.5"/>
  <pageSetup fitToHeight="0" fitToWidth="1" horizontalDpi="600" verticalDpi="600" orientation="portrait" scale="70" r:id="rId1"/>
  <headerFooter alignWithMargins="0">
    <oddHeader>&amp;R&amp;"Arial,Bold"&amp;11Town of Ancram
General Fund
ESTIMATED REVENUES</oddHeader>
    <oddFooter>&amp;R&amp;"Arial,Bold"&amp;11PAGE &amp;P</oddFooter>
  </headerFooter>
  <rowBreaks count="1" manualBreakCount="1">
    <brk id="7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06"/>
  <sheetViews>
    <sheetView zoomScalePageLayoutView="0" workbookViewId="0" topLeftCell="A1">
      <selection activeCell="AC26" sqref="AC26"/>
    </sheetView>
  </sheetViews>
  <sheetFormatPr defaultColWidth="9.140625" defaultRowHeight="12.75"/>
  <cols>
    <col min="1" max="1" width="22.8515625" style="14" customWidth="1"/>
    <col min="2" max="2" width="4.140625" style="15" customWidth="1"/>
    <col min="3" max="3" width="9.7109375" style="16" customWidth="1"/>
    <col min="4" max="4" width="1.7109375" style="16" customWidth="1"/>
    <col min="5" max="5" width="12.7109375" style="16" hidden="1" customWidth="1"/>
    <col min="6" max="6" width="1.7109375" style="14" hidden="1" customWidth="1"/>
    <col min="7" max="7" width="12.7109375" style="14" hidden="1" customWidth="1"/>
    <col min="8" max="8" width="1.7109375" style="14" hidden="1" customWidth="1"/>
    <col min="9" max="9" width="15.7109375" style="14" hidden="1" customWidth="1"/>
    <col min="10" max="10" width="1.7109375" style="14" hidden="1" customWidth="1"/>
    <col min="11" max="11" width="12.7109375" style="14" hidden="1" customWidth="1"/>
    <col min="12" max="12" width="1.7109375" style="14" hidden="1" customWidth="1"/>
    <col min="13" max="13" width="12.7109375" style="14" hidden="1" customWidth="1"/>
    <col min="14" max="14" width="1.7109375" style="14" customWidth="1"/>
    <col min="15" max="15" width="12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16384" width="9.140625" style="14" customWidth="1"/>
  </cols>
  <sheetData>
    <row r="1" spans="1:25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6"/>
      <c r="B2" s="7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255</v>
      </c>
      <c r="S2" s="6"/>
      <c r="T2" s="6"/>
      <c r="U2" s="6"/>
      <c r="V2" s="6"/>
      <c r="W2" s="6"/>
      <c r="X2" s="6"/>
      <c r="Y2" s="6"/>
    </row>
    <row r="3" spans="1:25" ht="15.75">
      <c r="A3" s="6"/>
      <c r="B3" s="7"/>
      <c r="C3" s="8"/>
      <c r="D3" s="8"/>
      <c r="E3" s="8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43</v>
      </c>
      <c r="R3" s="9"/>
      <c r="S3" s="9" t="s">
        <v>43</v>
      </c>
      <c r="T3" s="9"/>
      <c r="U3" s="9" t="s">
        <v>44</v>
      </c>
      <c r="V3" s="9"/>
      <c r="W3" s="9"/>
      <c r="X3" s="9"/>
      <c r="Y3" s="9"/>
    </row>
    <row r="4" spans="1:25" ht="15.75">
      <c r="A4" s="6"/>
      <c r="B4" s="7"/>
      <c r="C4" s="8"/>
      <c r="D4" s="8"/>
      <c r="E4" s="8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45</v>
      </c>
      <c r="R4" s="9"/>
      <c r="S4" s="9" t="s">
        <v>45</v>
      </c>
      <c r="T4" s="9"/>
      <c r="U4" s="9" t="s">
        <v>46</v>
      </c>
      <c r="V4" s="9"/>
      <c r="W4" s="9"/>
      <c r="X4" s="9"/>
      <c r="Y4" s="9"/>
    </row>
    <row r="5" spans="1:25" ht="15.75">
      <c r="A5" s="6"/>
      <c r="B5" s="7"/>
      <c r="C5" s="8"/>
      <c r="D5" s="8"/>
      <c r="E5" s="8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47</v>
      </c>
      <c r="R5" s="9"/>
      <c r="S5" s="9" t="s">
        <v>47</v>
      </c>
      <c r="T5" s="9"/>
      <c r="U5" s="9" t="s">
        <v>48</v>
      </c>
      <c r="V5" s="9"/>
      <c r="W5" s="9" t="s">
        <v>49</v>
      </c>
      <c r="X5" s="9"/>
      <c r="Y5" s="9" t="s">
        <v>50</v>
      </c>
    </row>
    <row r="6" spans="1:25" ht="15.75">
      <c r="A6" s="6"/>
      <c r="B6" s="7"/>
      <c r="C6" s="8"/>
      <c r="D6" s="8"/>
      <c r="E6" s="9" t="s">
        <v>256</v>
      </c>
      <c r="F6" s="9"/>
      <c r="G6" s="9" t="s">
        <v>256</v>
      </c>
      <c r="H6" s="9"/>
      <c r="I6" s="9" t="s">
        <v>256</v>
      </c>
      <c r="J6" s="9"/>
      <c r="K6" s="9" t="s">
        <v>256</v>
      </c>
      <c r="L6" s="9"/>
      <c r="M6" s="9" t="s">
        <v>256</v>
      </c>
      <c r="N6" s="9"/>
      <c r="O6" s="9" t="s">
        <v>256</v>
      </c>
      <c r="P6" s="9"/>
      <c r="Q6" s="9" t="s">
        <v>50</v>
      </c>
      <c r="R6" s="9"/>
      <c r="S6" s="9" t="s">
        <v>52</v>
      </c>
      <c r="T6" s="9"/>
      <c r="U6" s="9" t="s">
        <v>44</v>
      </c>
      <c r="V6" s="9"/>
      <c r="W6" s="9" t="s">
        <v>43</v>
      </c>
      <c r="X6" s="9"/>
      <c r="Y6" s="9" t="s">
        <v>43</v>
      </c>
    </row>
    <row r="7" spans="1:25" ht="15.75">
      <c r="A7" s="6" t="s">
        <v>53</v>
      </c>
      <c r="B7" s="7"/>
      <c r="C7" s="8" t="s">
        <v>13</v>
      </c>
      <c r="D7" s="8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2021</v>
      </c>
      <c r="R7" s="9"/>
      <c r="S7" s="9">
        <v>2021</v>
      </c>
      <c r="T7" s="9"/>
      <c r="U7" s="9">
        <v>2022</v>
      </c>
      <c r="V7" s="9"/>
      <c r="W7" s="9">
        <v>2022</v>
      </c>
      <c r="X7" s="9"/>
      <c r="Y7" s="9">
        <v>2022</v>
      </c>
    </row>
    <row r="8" spans="1:25" ht="15.75">
      <c r="A8" s="6"/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59" ht="15.75">
      <c r="A9" s="6"/>
      <c r="B9" s="7"/>
      <c r="C9" s="8"/>
      <c r="D9" s="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ht="15.75">
      <c r="A10" s="6" t="s">
        <v>257</v>
      </c>
      <c r="B10" s="7"/>
      <c r="C10" s="8"/>
      <c r="D10" s="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ht="15.75">
      <c r="A11" s="14" t="s">
        <v>258</v>
      </c>
      <c r="B11" s="15" t="s">
        <v>22</v>
      </c>
      <c r="C11" s="16">
        <v>5110.1</v>
      </c>
      <c r="E11" s="18">
        <v>183500</v>
      </c>
      <c r="F11" s="19"/>
      <c r="G11" s="18">
        <v>181777</v>
      </c>
      <c r="H11" s="19"/>
      <c r="I11" s="18">
        <v>191444</v>
      </c>
      <c r="J11" s="19"/>
      <c r="K11" s="39">
        <v>210214.72</v>
      </c>
      <c r="L11" s="45"/>
      <c r="M11" s="39">
        <v>206365.85</v>
      </c>
      <c r="N11" s="40"/>
      <c r="O11" s="39">
        <v>198814.95</v>
      </c>
      <c r="P11" s="45"/>
      <c r="Q11" s="109">
        <v>224000</v>
      </c>
      <c r="R11" s="45"/>
      <c r="S11" s="109">
        <v>224000</v>
      </c>
      <c r="T11" s="45"/>
      <c r="U11" s="39">
        <v>260000</v>
      </c>
      <c r="V11" s="19"/>
      <c r="W11" s="39">
        <v>272500</v>
      </c>
      <c r="X11" s="19"/>
      <c r="Y11" s="39">
        <v>272500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15.75">
      <c r="A12" s="14" t="s">
        <v>58</v>
      </c>
      <c r="B12" s="15" t="s">
        <v>22</v>
      </c>
      <c r="C12" s="16">
        <f>+C11+0.1</f>
        <v>5110.200000000001</v>
      </c>
      <c r="E12" s="23">
        <v>0</v>
      </c>
      <c r="F12" s="19"/>
      <c r="G12" s="23">
        <v>0</v>
      </c>
      <c r="H12" s="19"/>
      <c r="I12" s="23">
        <v>0</v>
      </c>
      <c r="J12" s="19"/>
      <c r="K12" s="41">
        <v>0</v>
      </c>
      <c r="L12" s="45"/>
      <c r="M12" s="41">
        <v>0</v>
      </c>
      <c r="N12" s="40"/>
      <c r="O12" s="41">
        <v>0</v>
      </c>
      <c r="P12" s="45"/>
      <c r="Q12" s="110">
        <v>0</v>
      </c>
      <c r="R12" s="45"/>
      <c r="S12" s="110">
        <v>0</v>
      </c>
      <c r="T12" s="45"/>
      <c r="U12" s="41">
        <v>0</v>
      </c>
      <c r="V12" s="19"/>
      <c r="W12" s="41">
        <v>0</v>
      </c>
      <c r="X12" s="19"/>
      <c r="Y12" s="41"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15.75">
      <c r="A13" s="14" t="s">
        <v>59</v>
      </c>
      <c r="B13" s="15" t="s">
        <v>22</v>
      </c>
      <c r="C13" s="16">
        <f>+C11+0.3</f>
        <v>5110.400000000001</v>
      </c>
      <c r="E13" s="23">
        <v>181107</v>
      </c>
      <c r="F13" s="19"/>
      <c r="G13" s="23">
        <v>97390.61</v>
      </c>
      <c r="H13" s="19"/>
      <c r="I13" s="23">
        <v>111262</v>
      </c>
      <c r="J13" s="19"/>
      <c r="K13" s="41">
        <v>153816.48</v>
      </c>
      <c r="L13" s="45"/>
      <c r="M13" s="41">
        <v>116122.99</v>
      </c>
      <c r="N13" s="40"/>
      <c r="O13" s="41">
        <v>142036.2</v>
      </c>
      <c r="P13" s="45"/>
      <c r="Q13" s="110">
        <v>125000</v>
      </c>
      <c r="R13" s="45"/>
      <c r="S13" s="110">
        <v>125000</v>
      </c>
      <c r="T13" s="45"/>
      <c r="U13" s="41">
        <v>125000</v>
      </c>
      <c r="V13" s="19"/>
      <c r="W13" s="41">
        <v>125000</v>
      </c>
      <c r="X13" s="19"/>
      <c r="Y13" s="41">
        <v>125000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ht="16.5" thickBot="1">
      <c r="A14" s="6" t="s">
        <v>60</v>
      </c>
      <c r="B14" s="7"/>
      <c r="C14" s="8"/>
      <c r="D14" s="8"/>
      <c r="E14" s="12">
        <f>SUM(E11:E13)</f>
        <v>364607</v>
      </c>
      <c r="F14" s="22"/>
      <c r="G14" s="12">
        <f>SUM(G11:G13)</f>
        <v>279167.61</v>
      </c>
      <c r="H14" s="22"/>
      <c r="I14" s="12">
        <f>SUM(I11:I13)</f>
        <v>302706</v>
      </c>
      <c r="J14" s="22"/>
      <c r="K14" s="12">
        <f>SUM(K11:K13)</f>
        <v>364031.2</v>
      </c>
      <c r="L14" s="22"/>
      <c r="M14" s="12">
        <f>SUM(M11:M13)</f>
        <v>322488.84</v>
      </c>
      <c r="N14" s="13"/>
      <c r="O14" s="12">
        <f>SUM(O11:O13)</f>
        <v>340851.15</v>
      </c>
      <c r="P14" s="22"/>
      <c r="Q14" s="12">
        <f>SUM(Q11:Q13)</f>
        <v>349000</v>
      </c>
      <c r="R14" s="22"/>
      <c r="S14" s="12">
        <f>SUM(S11:S13)</f>
        <v>349000</v>
      </c>
      <c r="T14" s="22"/>
      <c r="U14" s="12">
        <f>SUM(U11:U13)</f>
        <v>385000</v>
      </c>
      <c r="V14" s="22"/>
      <c r="W14" s="12">
        <f>SUM(W11:W13)</f>
        <v>397500</v>
      </c>
      <c r="X14" s="22"/>
      <c r="Y14" s="12">
        <f>SUM(Y11:Y13)</f>
        <v>397500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16.5" thickTop="1">
      <c r="A15" s="6"/>
      <c r="B15" s="7"/>
      <c r="C15" s="8"/>
      <c r="D15" s="8"/>
      <c r="E15" s="13"/>
      <c r="F15" s="22"/>
      <c r="G15" s="13"/>
      <c r="H15" s="22"/>
      <c r="I15" s="13"/>
      <c r="J15" s="22"/>
      <c r="K15" s="13"/>
      <c r="L15" s="22"/>
      <c r="M15" s="13"/>
      <c r="N15" s="13"/>
      <c r="O15" s="13"/>
      <c r="P15" s="22"/>
      <c r="Q15" s="13"/>
      <c r="R15" s="22"/>
      <c r="S15" s="13"/>
      <c r="T15" s="22"/>
      <c r="U15" s="13"/>
      <c r="V15" s="22"/>
      <c r="W15" s="13"/>
      <c r="X15" s="22"/>
      <c r="Y15" s="1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ht="15.75">
      <c r="A16" s="6"/>
      <c r="B16" s="7"/>
      <c r="C16" s="8"/>
      <c r="D16" s="8"/>
      <c r="E16" s="13"/>
      <c r="F16" s="22"/>
      <c r="G16" s="13"/>
      <c r="H16" s="22"/>
      <c r="I16" s="13"/>
      <c r="J16" s="22"/>
      <c r="K16" s="13"/>
      <c r="L16" s="22"/>
      <c r="M16" s="13"/>
      <c r="N16" s="13"/>
      <c r="O16" s="13"/>
      <c r="P16" s="22"/>
      <c r="Q16" s="13"/>
      <c r="R16" s="22"/>
      <c r="S16" s="13"/>
      <c r="T16" s="22"/>
      <c r="U16" s="13"/>
      <c r="V16" s="22"/>
      <c r="W16" s="13"/>
      <c r="X16" s="22"/>
      <c r="Y16" s="1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15.75">
      <c r="A17" s="6"/>
      <c r="B17" s="7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ht="15.75">
      <c r="A18" s="6" t="s">
        <v>259</v>
      </c>
      <c r="B18" s="7"/>
      <c r="C18" s="8"/>
      <c r="D18" s="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15.75">
      <c r="A19" s="14" t="s">
        <v>56</v>
      </c>
      <c r="B19" s="15" t="s">
        <v>22</v>
      </c>
      <c r="C19" s="16">
        <v>5112.1</v>
      </c>
      <c r="E19" s="18">
        <v>0</v>
      </c>
      <c r="F19" s="19"/>
      <c r="G19" s="18">
        <v>0</v>
      </c>
      <c r="H19" s="19"/>
      <c r="I19" s="18">
        <v>0</v>
      </c>
      <c r="J19" s="19"/>
      <c r="K19" s="18">
        <v>0</v>
      </c>
      <c r="L19" s="19"/>
      <c r="M19" s="18">
        <v>0</v>
      </c>
      <c r="N19" s="20"/>
      <c r="O19" s="18">
        <v>0</v>
      </c>
      <c r="P19" s="19"/>
      <c r="Q19" s="109">
        <v>0</v>
      </c>
      <c r="R19" s="19"/>
      <c r="S19" s="109">
        <v>0</v>
      </c>
      <c r="T19" s="19"/>
      <c r="U19" s="39">
        <v>0</v>
      </c>
      <c r="V19" s="19"/>
      <c r="W19" s="39">
        <v>0</v>
      </c>
      <c r="X19" s="19"/>
      <c r="Y19" s="39">
        <v>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ht="15.75">
      <c r="A20" s="14" t="s">
        <v>58</v>
      </c>
      <c r="B20" s="15" t="s">
        <v>22</v>
      </c>
      <c r="C20" s="16">
        <f>+C19+0.1</f>
        <v>5112.200000000001</v>
      </c>
      <c r="E20" s="23">
        <v>0</v>
      </c>
      <c r="F20" s="19"/>
      <c r="G20" s="23">
        <v>0</v>
      </c>
      <c r="H20" s="19"/>
      <c r="I20" s="23">
        <v>0</v>
      </c>
      <c r="J20" s="19"/>
      <c r="K20" s="23">
        <v>0</v>
      </c>
      <c r="L20" s="19"/>
      <c r="M20" s="23">
        <v>0</v>
      </c>
      <c r="N20" s="20"/>
      <c r="O20" s="23">
        <v>0</v>
      </c>
      <c r="P20" s="19"/>
      <c r="Q20" s="110">
        <v>0</v>
      </c>
      <c r="R20" s="19"/>
      <c r="S20" s="110">
        <v>0</v>
      </c>
      <c r="T20" s="19"/>
      <c r="U20" s="41">
        <v>0</v>
      </c>
      <c r="V20" s="19"/>
      <c r="W20" s="41">
        <v>0</v>
      </c>
      <c r="X20" s="19"/>
      <c r="Y20" s="41"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ht="15.75">
      <c r="A21" s="14" t="s">
        <v>260</v>
      </c>
      <c r="B21" s="15" t="s">
        <v>22</v>
      </c>
      <c r="C21" s="16" t="s">
        <v>261</v>
      </c>
      <c r="E21" s="23">
        <v>158014</v>
      </c>
      <c r="F21" s="19"/>
      <c r="G21" s="23">
        <v>169629</v>
      </c>
      <c r="H21" s="19"/>
      <c r="I21" s="23">
        <v>196292</v>
      </c>
      <c r="J21" s="19"/>
      <c r="K21" s="23">
        <v>196094</v>
      </c>
      <c r="L21" s="19"/>
      <c r="M21" s="23">
        <v>195999.46</v>
      </c>
      <c r="N21" s="20"/>
      <c r="O21" s="23">
        <v>31645.21</v>
      </c>
      <c r="P21" s="19"/>
      <c r="Q21" s="110">
        <v>136000</v>
      </c>
      <c r="R21" s="19"/>
      <c r="S21" s="110">
        <v>305700</v>
      </c>
      <c r="T21" s="19"/>
      <c r="U21" s="41">
        <v>266000</v>
      </c>
      <c r="V21" s="19"/>
      <c r="W21" s="41">
        <v>266000</v>
      </c>
      <c r="X21" s="19"/>
      <c r="Y21" s="41">
        <v>266000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15.75">
      <c r="A22" s="14" t="s">
        <v>59</v>
      </c>
      <c r="B22" s="15" t="s">
        <v>22</v>
      </c>
      <c r="C22" s="16">
        <f>+C19+0.3</f>
        <v>5112.400000000001</v>
      </c>
      <c r="E22" s="23">
        <v>0</v>
      </c>
      <c r="F22" s="19"/>
      <c r="G22" s="23">
        <v>0</v>
      </c>
      <c r="H22" s="19"/>
      <c r="I22" s="23">
        <v>0</v>
      </c>
      <c r="J22" s="19"/>
      <c r="K22" s="23">
        <v>0</v>
      </c>
      <c r="L22" s="19"/>
      <c r="M22" s="23">
        <v>0</v>
      </c>
      <c r="N22" s="20"/>
      <c r="O22" s="23">
        <v>0</v>
      </c>
      <c r="P22" s="19"/>
      <c r="Q22" s="110">
        <v>0</v>
      </c>
      <c r="R22" s="19"/>
      <c r="S22" s="110">
        <v>0</v>
      </c>
      <c r="T22" s="19"/>
      <c r="U22" s="41">
        <v>0</v>
      </c>
      <c r="V22" s="19"/>
      <c r="W22" s="41">
        <v>0</v>
      </c>
      <c r="X22" s="19"/>
      <c r="Y22" s="41"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ht="16.5" thickBot="1">
      <c r="A23" s="6" t="s">
        <v>60</v>
      </c>
      <c r="B23" s="7"/>
      <c r="C23" s="8"/>
      <c r="D23" s="8"/>
      <c r="E23" s="12">
        <f>SUM(E19:E22)</f>
        <v>158014</v>
      </c>
      <c r="F23" s="22"/>
      <c r="G23" s="12">
        <f>SUM(G19:G22)</f>
        <v>169629</v>
      </c>
      <c r="H23" s="22"/>
      <c r="I23" s="12">
        <f>SUM(I19:I22)</f>
        <v>196292</v>
      </c>
      <c r="J23" s="22"/>
      <c r="K23" s="12">
        <f>SUM(K19:K22)</f>
        <v>196094</v>
      </c>
      <c r="L23" s="22"/>
      <c r="M23" s="12">
        <f>SUM(M19:M22)</f>
        <v>195999.46</v>
      </c>
      <c r="N23" s="13"/>
      <c r="O23" s="12">
        <f>SUM(O19:O22)</f>
        <v>31645.21</v>
      </c>
      <c r="P23" s="22"/>
      <c r="Q23" s="12">
        <f>SUM(Q19:Q22)</f>
        <v>136000</v>
      </c>
      <c r="R23" s="22"/>
      <c r="S23" s="12">
        <f>SUM(S19:S22)</f>
        <v>305700</v>
      </c>
      <c r="T23" s="22"/>
      <c r="U23" s="12">
        <f>SUM(U19:U22)</f>
        <v>266000</v>
      </c>
      <c r="V23" s="22"/>
      <c r="W23" s="12">
        <f>SUM(W19:W22)</f>
        <v>266000</v>
      </c>
      <c r="X23" s="22"/>
      <c r="Y23" s="12">
        <f>SUM(Y19:Y22)</f>
        <v>266000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ht="16.5" thickTop="1">
      <c r="A24" s="6"/>
      <c r="B24" s="7"/>
      <c r="C24" s="8"/>
      <c r="D24" s="8"/>
      <c r="E24" s="13"/>
      <c r="F24" s="22"/>
      <c r="G24" s="13"/>
      <c r="H24" s="22"/>
      <c r="I24" s="13"/>
      <c r="J24" s="22"/>
      <c r="K24" s="13"/>
      <c r="L24" s="22"/>
      <c r="M24" s="13"/>
      <c r="N24" s="13"/>
      <c r="O24" s="13"/>
      <c r="P24" s="22"/>
      <c r="Q24" s="13"/>
      <c r="R24" s="22"/>
      <c r="S24" s="13"/>
      <c r="T24" s="22"/>
      <c r="U24" s="13"/>
      <c r="V24" s="22"/>
      <c r="W24" s="13"/>
      <c r="X24" s="22"/>
      <c r="Y24" s="13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ht="15.75">
      <c r="A25" s="6"/>
      <c r="B25" s="7"/>
      <c r="C25" s="8"/>
      <c r="D25" s="8"/>
      <c r="E25" s="13"/>
      <c r="F25" s="22"/>
      <c r="G25" s="13"/>
      <c r="H25" s="22"/>
      <c r="I25" s="13"/>
      <c r="J25" s="22"/>
      <c r="K25" s="13"/>
      <c r="L25" s="22"/>
      <c r="M25" s="13"/>
      <c r="N25" s="13"/>
      <c r="O25" s="13"/>
      <c r="P25" s="22"/>
      <c r="Q25" s="13"/>
      <c r="R25" s="22"/>
      <c r="S25" s="13"/>
      <c r="T25" s="22"/>
      <c r="U25" s="13"/>
      <c r="V25" s="22"/>
      <c r="W25" s="13"/>
      <c r="X25" s="22"/>
      <c r="Y25" s="13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ht="15.75">
      <c r="A26" s="6"/>
      <c r="B26" s="7"/>
      <c r="C26" s="8"/>
      <c r="D26" s="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ht="15.75">
      <c r="A27" s="6" t="s">
        <v>262</v>
      </c>
      <c r="B27" s="7"/>
      <c r="C27" s="8"/>
      <c r="D27" s="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ht="15.75">
      <c r="A28" s="14" t="s">
        <v>56</v>
      </c>
      <c r="B28" s="15" t="s">
        <v>22</v>
      </c>
      <c r="C28" s="16">
        <v>5120.1</v>
      </c>
      <c r="E28" s="18">
        <v>0</v>
      </c>
      <c r="F28" s="19"/>
      <c r="G28" s="18">
        <v>0</v>
      </c>
      <c r="H28" s="19"/>
      <c r="I28" s="18">
        <v>0</v>
      </c>
      <c r="J28" s="19"/>
      <c r="K28" s="18">
        <v>0</v>
      </c>
      <c r="L28" s="19"/>
      <c r="M28" s="18">
        <v>0</v>
      </c>
      <c r="N28" s="20"/>
      <c r="O28" s="18">
        <v>0</v>
      </c>
      <c r="P28" s="19"/>
      <c r="Q28" s="109">
        <v>0</v>
      </c>
      <c r="R28" s="19"/>
      <c r="S28" s="109">
        <v>0</v>
      </c>
      <c r="T28" s="19"/>
      <c r="U28" s="39">
        <v>0</v>
      </c>
      <c r="V28" s="19"/>
      <c r="W28" s="39">
        <v>0</v>
      </c>
      <c r="X28" s="19"/>
      <c r="Y28" s="39">
        <v>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ht="15.75">
      <c r="A29" s="14" t="s">
        <v>58</v>
      </c>
      <c r="B29" s="15" t="s">
        <v>22</v>
      </c>
      <c r="C29" s="16">
        <f>+C28+0.1</f>
        <v>5120.200000000001</v>
      </c>
      <c r="E29" s="23">
        <v>0</v>
      </c>
      <c r="F29" s="19"/>
      <c r="G29" s="23">
        <v>0</v>
      </c>
      <c r="H29" s="19"/>
      <c r="I29" s="23">
        <v>0</v>
      </c>
      <c r="J29" s="19"/>
      <c r="K29" s="23">
        <v>0</v>
      </c>
      <c r="L29" s="19"/>
      <c r="M29" s="23">
        <v>0</v>
      </c>
      <c r="N29" s="20"/>
      <c r="O29" s="23">
        <v>0</v>
      </c>
      <c r="P29" s="19"/>
      <c r="Q29" s="110">
        <v>0</v>
      </c>
      <c r="R29" s="19"/>
      <c r="S29" s="110">
        <v>0</v>
      </c>
      <c r="T29" s="19"/>
      <c r="U29" s="41">
        <v>0</v>
      </c>
      <c r="V29" s="19"/>
      <c r="W29" s="41">
        <v>0</v>
      </c>
      <c r="X29" s="19"/>
      <c r="Y29" s="41">
        <v>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ht="15.75">
      <c r="A30" s="14" t="s">
        <v>59</v>
      </c>
      <c r="B30" s="15" t="s">
        <v>22</v>
      </c>
      <c r="C30" s="16">
        <f>+C28+0.3</f>
        <v>5120.400000000001</v>
      </c>
      <c r="E30" s="23">
        <v>0</v>
      </c>
      <c r="F30" s="19"/>
      <c r="G30" s="23">
        <v>0</v>
      </c>
      <c r="H30" s="19"/>
      <c r="I30" s="23">
        <v>0</v>
      </c>
      <c r="J30" s="19"/>
      <c r="K30" s="23">
        <v>0</v>
      </c>
      <c r="L30" s="19"/>
      <c r="M30" s="23">
        <v>0</v>
      </c>
      <c r="N30" s="20"/>
      <c r="O30" s="23">
        <v>0</v>
      </c>
      <c r="P30" s="19"/>
      <c r="Q30" s="110">
        <v>0</v>
      </c>
      <c r="R30" s="19"/>
      <c r="S30" s="110">
        <v>0</v>
      </c>
      <c r="T30" s="19"/>
      <c r="U30" s="41">
        <v>0</v>
      </c>
      <c r="V30" s="19"/>
      <c r="W30" s="41">
        <v>0</v>
      </c>
      <c r="X30" s="19"/>
      <c r="Y30" s="41"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ht="16.5" thickBot="1">
      <c r="A31" s="6" t="s">
        <v>60</v>
      </c>
      <c r="B31" s="7"/>
      <c r="C31" s="8"/>
      <c r="D31" s="8"/>
      <c r="E31" s="12">
        <f>SUM(E28:E30)</f>
        <v>0</v>
      </c>
      <c r="F31" s="22"/>
      <c r="G31" s="12">
        <f>SUM(G28:G30)</f>
        <v>0</v>
      </c>
      <c r="H31" s="22"/>
      <c r="I31" s="12">
        <f>SUM(I28:I30)</f>
        <v>0</v>
      </c>
      <c r="J31" s="22"/>
      <c r="K31" s="12">
        <f>SUM(K28:K30)</f>
        <v>0</v>
      </c>
      <c r="L31" s="22"/>
      <c r="M31" s="12">
        <f>SUM(M28:M30)</f>
        <v>0</v>
      </c>
      <c r="N31" s="13"/>
      <c r="O31" s="12">
        <f>SUM(O28:O30)</f>
        <v>0</v>
      </c>
      <c r="P31" s="22"/>
      <c r="Q31" s="12">
        <f>SUM(Q28:Q30)</f>
        <v>0</v>
      </c>
      <c r="R31" s="22"/>
      <c r="S31" s="12">
        <f>SUM(S28:S30)</f>
        <v>0</v>
      </c>
      <c r="T31" s="22"/>
      <c r="U31" s="12">
        <f>SUM(U28:U30)</f>
        <v>0</v>
      </c>
      <c r="V31" s="22"/>
      <c r="W31" s="12">
        <f>SUM(W28:W30)</f>
        <v>0</v>
      </c>
      <c r="X31" s="22"/>
      <c r="Y31" s="12">
        <f>SUM(Y28:Y30)</f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ht="16.5" thickTop="1">
      <c r="A32" s="6"/>
      <c r="B32" s="7"/>
      <c r="C32" s="8"/>
      <c r="D32" s="8"/>
      <c r="E32" s="13"/>
      <c r="F32" s="22"/>
      <c r="G32" s="13"/>
      <c r="H32" s="22"/>
      <c r="I32" s="13"/>
      <c r="J32" s="22"/>
      <c r="K32" s="13"/>
      <c r="L32" s="22"/>
      <c r="M32" s="13"/>
      <c r="N32" s="13"/>
      <c r="O32" s="13"/>
      <c r="P32" s="22"/>
      <c r="Q32" s="13"/>
      <c r="R32" s="22"/>
      <c r="S32" s="13"/>
      <c r="T32" s="22"/>
      <c r="U32" s="13"/>
      <c r="V32" s="22"/>
      <c r="W32" s="13"/>
      <c r="X32" s="22"/>
      <c r="Y32" s="1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5.75">
      <c r="A33" s="6"/>
      <c r="B33" s="7"/>
      <c r="C33" s="8"/>
      <c r="D33" s="8"/>
      <c r="E33" s="13"/>
      <c r="F33" s="22"/>
      <c r="G33" s="13"/>
      <c r="H33" s="22"/>
      <c r="I33" s="13"/>
      <c r="J33" s="22"/>
      <c r="K33" s="13"/>
      <c r="L33" s="22"/>
      <c r="M33" s="13"/>
      <c r="N33" s="13"/>
      <c r="O33" s="13"/>
      <c r="P33" s="22"/>
      <c r="Q33" s="13"/>
      <c r="R33" s="22"/>
      <c r="S33" s="13"/>
      <c r="T33" s="22"/>
      <c r="U33" s="13"/>
      <c r="V33" s="22"/>
      <c r="W33" s="13"/>
      <c r="X33" s="22"/>
      <c r="Y33" s="13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15.75">
      <c r="A34" s="6"/>
      <c r="B34" s="7"/>
      <c r="C34" s="8"/>
      <c r="D34" s="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ht="15.75">
      <c r="A35" s="6" t="s">
        <v>263</v>
      </c>
      <c r="B35" s="7"/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ht="15.75">
      <c r="A36" s="14" t="s">
        <v>56</v>
      </c>
      <c r="B36" s="15" t="s">
        <v>22</v>
      </c>
      <c r="C36" s="16">
        <v>5130.1</v>
      </c>
      <c r="E36" s="18">
        <v>0</v>
      </c>
      <c r="F36" s="19"/>
      <c r="G36" s="18">
        <v>0</v>
      </c>
      <c r="H36" s="19"/>
      <c r="I36" s="18">
        <v>0</v>
      </c>
      <c r="J36" s="19"/>
      <c r="K36" s="18">
        <v>0</v>
      </c>
      <c r="L36" s="19"/>
      <c r="M36" s="18">
        <v>0</v>
      </c>
      <c r="N36" s="20"/>
      <c r="O36" s="18">
        <v>0</v>
      </c>
      <c r="P36" s="19"/>
      <c r="Q36" s="109">
        <v>0</v>
      </c>
      <c r="R36" s="19"/>
      <c r="S36" s="109">
        <v>0</v>
      </c>
      <c r="T36" s="19"/>
      <c r="U36" s="39">
        <v>0</v>
      </c>
      <c r="V36" s="19"/>
      <c r="W36" s="39">
        <v>0</v>
      </c>
      <c r="X36" s="19"/>
      <c r="Y36" s="39"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ht="15.75">
      <c r="A37" s="14" t="s">
        <v>58</v>
      </c>
      <c r="B37" s="15" t="s">
        <v>22</v>
      </c>
      <c r="C37" s="16">
        <f>+C36+0.1</f>
        <v>5130.200000000001</v>
      </c>
      <c r="E37" s="23">
        <v>405062</v>
      </c>
      <c r="F37" s="19"/>
      <c r="G37" s="23">
        <v>110527.5</v>
      </c>
      <c r="H37" s="19"/>
      <c r="I37" s="23">
        <v>98142</v>
      </c>
      <c r="J37" s="19"/>
      <c r="K37" s="23">
        <v>143534</v>
      </c>
      <c r="L37" s="19"/>
      <c r="M37" s="23">
        <v>53269.5</v>
      </c>
      <c r="N37" s="20"/>
      <c r="O37" s="23">
        <f>27626.57+209143+3000</f>
        <v>239769.57</v>
      </c>
      <c r="P37" s="19"/>
      <c r="Q37" s="110">
        <v>0</v>
      </c>
      <c r="R37" s="19"/>
      <c r="S37" s="110">
        <v>0</v>
      </c>
      <c r="T37" s="19"/>
      <c r="U37" s="41">
        <v>0</v>
      </c>
      <c r="V37" s="19"/>
      <c r="W37" s="41">
        <v>0</v>
      </c>
      <c r="X37" s="19"/>
      <c r="Y37" s="41"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5.75">
      <c r="A38" s="14" t="s">
        <v>59</v>
      </c>
      <c r="B38" s="15" t="s">
        <v>22</v>
      </c>
      <c r="C38" s="16">
        <f>+C36+0.3</f>
        <v>5130.400000000001</v>
      </c>
      <c r="E38" s="23">
        <v>76303</v>
      </c>
      <c r="F38" s="19"/>
      <c r="G38" s="23">
        <v>56455.5</v>
      </c>
      <c r="H38" s="19"/>
      <c r="I38" s="23">
        <v>57128</v>
      </c>
      <c r="J38" s="19"/>
      <c r="K38" s="23">
        <v>74282</v>
      </c>
      <c r="L38" s="19"/>
      <c r="M38" s="23">
        <v>65351.61</v>
      </c>
      <c r="N38" s="20"/>
      <c r="O38" s="23">
        <v>43766.81</v>
      </c>
      <c r="P38" s="19"/>
      <c r="Q38" s="110">
        <v>50000</v>
      </c>
      <c r="R38" s="19"/>
      <c r="S38" s="110">
        <v>50000</v>
      </c>
      <c r="T38" s="19"/>
      <c r="U38" s="41">
        <v>50000</v>
      </c>
      <c r="V38" s="19"/>
      <c r="W38" s="41">
        <v>50000</v>
      </c>
      <c r="X38" s="19"/>
      <c r="Y38" s="41">
        <v>50000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6.5" thickBot="1">
      <c r="A39" s="6" t="s">
        <v>60</v>
      </c>
      <c r="B39" s="7"/>
      <c r="C39" s="8"/>
      <c r="D39" s="8"/>
      <c r="E39" s="12">
        <f>SUM(E36:E38)</f>
        <v>481365</v>
      </c>
      <c r="F39" s="22"/>
      <c r="G39" s="12">
        <f>SUM(G36:G38)</f>
        <v>166983</v>
      </c>
      <c r="H39" s="22"/>
      <c r="I39" s="12">
        <f>SUM(I36:I38)</f>
        <v>155270</v>
      </c>
      <c r="J39" s="22"/>
      <c r="K39" s="12">
        <f>SUM(K36:K38)</f>
        <v>217816</v>
      </c>
      <c r="L39" s="22"/>
      <c r="M39" s="12">
        <f>SUM(M36:M38)</f>
        <v>118621.11</v>
      </c>
      <c r="N39" s="13"/>
      <c r="O39" s="12">
        <f>SUM(O36:O38)</f>
        <v>283536.38</v>
      </c>
      <c r="P39" s="22"/>
      <c r="Q39" s="12">
        <f>SUM(Q36:Q38)</f>
        <v>50000</v>
      </c>
      <c r="R39" s="22"/>
      <c r="S39" s="12">
        <f>SUM(S36:S38)</f>
        <v>50000</v>
      </c>
      <c r="T39" s="22"/>
      <c r="U39" s="12">
        <f>SUM(U36:U38)</f>
        <v>50000</v>
      </c>
      <c r="V39" s="22"/>
      <c r="W39" s="12">
        <f>SUM(W36:W38)</f>
        <v>50000</v>
      </c>
      <c r="X39" s="22"/>
      <c r="Y39" s="12">
        <f>SUM(Y36:Y38)</f>
        <v>50000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6.5" thickTop="1">
      <c r="A40" s="6"/>
      <c r="B40" s="7"/>
      <c r="C40" s="8"/>
      <c r="D40" s="8"/>
      <c r="E40" s="13"/>
      <c r="F40" s="22"/>
      <c r="G40" s="13"/>
      <c r="H40" s="22"/>
      <c r="I40" s="13"/>
      <c r="J40" s="22"/>
      <c r="K40" s="13"/>
      <c r="L40" s="22"/>
      <c r="M40" s="13"/>
      <c r="N40" s="13"/>
      <c r="O40" s="13"/>
      <c r="P40" s="22"/>
      <c r="Q40" s="13"/>
      <c r="R40" s="22"/>
      <c r="S40" s="13"/>
      <c r="T40" s="22"/>
      <c r="U40" s="13"/>
      <c r="V40" s="22"/>
      <c r="W40" s="13"/>
      <c r="X40" s="22"/>
      <c r="Y40" s="1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5.75">
      <c r="A41" s="6"/>
      <c r="B41" s="7"/>
      <c r="C41" s="8"/>
      <c r="D41" s="8"/>
      <c r="E41" s="13"/>
      <c r="F41" s="22"/>
      <c r="G41" s="13"/>
      <c r="H41" s="22"/>
      <c r="I41" s="13"/>
      <c r="J41" s="22"/>
      <c r="K41" s="13"/>
      <c r="L41" s="22"/>
      <c r="M41" s="13"/>
      <c r="N41" s="13"/>
      <c r="O41" s="13"/>
      <c r="P41" s="22"/>
      <c r="Q41" s="13"/>
      <c r="R41" s="22"/>
      <c r="S41" s="13"/>
      <c r="T41" s="22"/>
      <c r="U41" s="13"/>
      <c r="V41" s="22"/>
      <c r="W41" s="13"/>
      <c r="X41" s="22"/>
      <c r="Y41" s="1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5.75">
      <c r="A42" s="6"/>
      <c r="B42" s="7"/>
      <c r="C42" s="8"/>
      <c r="D42" s="8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5.75">
      <c r="A43" s="6" t="s">
        <v>264</v>
      </c>
      <c r="B43" s="7"/>
      <c r="C43" s="8"/>
      <c r="D43" s="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5.75">
      <c r="A44" s="14" t="s">
        <v>56</v>
      </c>
      <c r="B44" s="15" t="s">
        <v>22</v>
      </c>
      <c r="C44" s="16">
        <v>5140.1</v>
      </c>
      <c r="E44" s="18">
        <v>0</v>
      </c>
      <c r="F44" s="19"/>
      <c r="G44" s="18">
        <v>0</v>
      </c>
      <c r="H44" s="19"/>
      <c r="I44" s="18">
        <v>0</v>
      </c>
      <c r="J44" s="19"/>
      <c r="K44" s="18">
        <v>0</v>
      </c>
      <c r="L44" s="19"/>
      <c r="M44" s="18">
        <v>0</v>
      </c>
      <c r="N44" s="20"/>
      <c r="O44" s="18">
        <v>0</v>
      </c>
      <c r="P44" s="19"/>
      <c r="Q44" s="109">
        <v>0</v>
      </c>
      <c r="R44" s="19"/>
      <c r="S44" s="109">
        <v>0</v>
      </c>
      <c r="T44" s="19"/>
      <c r="U44" s="39">
        <v>0</v>
      </c>
      <c r="V44" s="19"/>
      <c r="W44" s="39">
        <v>0</v>
      </c>
      <c r="X44" s="19"/>
      <c r="Y44" s="39"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5.75">
      <c r="A45" s="14" t="s">
        <v>58</v>
      </c>
      <c r="B45" s="15" t="s">
        <v>22</v>
      </c>
      <c r="C45" s="16">
        <f>+C44+0.1</f>
        <v>5140.200000000001</v>
      </c>
      <c r="E45" s="23">
        <v>0</v>
      </c>
      <c r="F45" s="19"/>
      <c r="G45" s="23">
        <v>0</v>
      </c>
      <c r="H45" s="19"/>
      <c r="I45" s="23">
        <v>0</v>
      </c>
      <c r="J45" s="19"/>
      <c r="K45" s="23">
        <v>0</v>
      </c>
      <c r="L45" s="19"/>
      <c r="M45" s="23">
        <v>0</v>
      </c>
      <c r="N45" s="20"/>
      <c r="O45" s="23">
        <v>0</v>
      </c>
      <c r="P45" s="19"/>
      <c r="Q45" s="110">
        <v>0</v>
      </c>
      <c r="R45" s="19"/>
      <c r="S45" s="110">
        <v>0</v>
      </c>
      <c r="T45" s="19"/>
      <c r="U45" s="41">
        <v>0</v>
      </c>
      <c r="V45" s="19"/>
      <c r="W45" s="41">
        <v>0</v>
      </c>
      <c r="X45" s="19"/>
      <c r="Y45" s="41">
        <v>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ht="15.75">
      <c r="A46" s="14" t="s">
        <v>59</v>
      </c>
      <c r="B46" s="15" t="s">
        <v>22</v>
      </c>
      <c r="C46" s="16">
        <f>+C44+0.3</f>
        <v>5140.400000000001</v>
      </c>
      <c r="E46" s="23">
        <v>38190</v>
      </c>
      <c r="F46" s="19"/>
      <c r="G46" s="23">
        <v>27767.92</v>
      </c>
      <c r="H46" s="19"/>
      <c r="I46" s="23">
        <v>33907</v>
      </c>
      <c r="J46" s="19"/>
      <c r="K46" s="23">
        <v>40501</v>
      </c>
      <c r="L46" s="19"/>
      <c r="M46" s="23">
        <v>29860.57</v>
      </c>
      <c r="N46" s="20"/>
      <c r="O46" s="23">
        <v>21949.19</v>
      </c>
      <c r="P46" s="19"/>
      <c r="Q46" s="110">
        <v>40000</v>
      </c>
      <c r="R46" s="19"/>
      <c r="S46" s="110">
        <v>40000</v>
      </c>
      <c r="T46" s="19"/>
      <c r="U46" s="41">
        <v>40000</v>
      </c>
      <c r="V46" s="19"/>
      <c r="W46" s="41">
        <v>40000</v>
      </c>
      <c r="X46" s="19"/>
      <c r="Y46" s="41">
        <v>40000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16.5" thickBot="1">
      <c r="A47" s="6" t="s">
        <v>60</v>
      </c>
      <c r="B47" s="7"/>
      <c r="C47" s="8"/>
      <c r="D47" s="8"/>
      <c r="E47" s="12">
        <f>SUM(E44:E46)</f>
        <v>38190</v>
      </c>
      <c r="F47" s="22"/>
      <c r="G47" s="12">
        <f>SUM(G44:G46)</f>
        <v>27767.92</v>
      </c>
      <c r="H47" s="22"/>
      <c r="I47" s="12">
        <f>SUM(I44:I46)</f>
        <v>33907</v>
      </c>
      <c r="J47" s="22"/>
      <c r="K47" s="12">
        <f>SUM(K44:K46)</f>
        <v>40501</v>
      </c>
      <c r="L47" s="22"/>
      <c r="M47" s="12">
        <f>SUM(M44:M46)</f>
        <v>29860.57</v>
      </c>
      <c r="N47" s="13"/>
      <c r="O47" s="12">
        <f>SUM(O44:O46)</f>
        <v>21949.19</v>
      </c>
      <c r="P47" s="22"/>
      <c r="Q47" s="12">
        <f>SUM(Q44:Q46)</f>
        <v>40000</v>
      </c>
      <c r="R47" s="22"/>
      <c r="S47" s="12">
        <f>SUM(S44:S46)</f>
        <v>40000</v>
      </c>
      <c r="T47" s="22"/>
      <c r="U47" s="12">
        <f>SUM(U44:U46)</f>
        <v>40000</v>
      </c>
      <c r="V47" s="22"/>
      <c r="W47" s="12">
        <f>SUM(W44:W46)</f>
        <v>40000</v>
      </c>
      <c r="X47" s="22"/>
      <c r="Y47" s="12">
        <f>SUM(Y44:Y46)</f>
        <v>40000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ht="16.5" thickTop="1">
      <c r="A48" s="6"/>
      <c r="B48" s="7"/>
      <c r="C48" s="8"/>
      <c r="D48" s="8"/>
      <c r="E48" s="13"/>
      <c r="F48" s="22"/>
      <c r="G48" s="13"/>
      <c r="H48" s="22"/>
      <c r="I48" s="13"/>
      <c r="J48" s="22"/>
      <c r="K48" s="13"/>
      <c r="L48" s="22"/>
      <c r="M48" s="13"/>
      <c r="N48" s="13"/>
      <c r="O48" s="13"/>
      <c r="P48" s="22"/>
      <c r="Q48" s="13"/>
      <c r="R48" s="22"/>
      <c r="S48" s="13"/>
      <c r="T48" s="22"/>
      <c r="U48" s="13"/>
      <c r="V48" s="22"/>
      <c r="W48" s="13"/>
      <c r="X48" s="22"/>
      <c r="Y48" s="13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ht="15.75">
      <c r="A49" s="6"/>
      <c r="B49" s="7"/>
      <c r="C49" s="8"/>
      <c r="D49" s="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ht="15.75">
      <c r="A50" s="6" t="s">
        <v>265</v>
      </c>
      <c r="B50" s="7"/>
      <c r="C50" s="8"/>
      <c r="D50" s="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ht="15.75">
      <c r="A51" s="14" t="s">
        <v>56</v>
      </c>
      <c r="B51" s="15" t="s">
        <v>22</v>
      </c>
      <c r="C51" s="16">
        <v>5142.1</v>
      </c>
      <c r="E51" s="18">
        <v>0</v>
      </c>
      <c r="F51" s="19"/>
      <c r="G51" s="18">
        <v>0</v>
      </c>
      <c r="H51" s="19"/>
      <c r="I51" s="18">
        <v>0</v>
      </c>
      <c r="J51" s="19"/>
      <c r="K51" s="18">
        <v>0</v>
      </c>
      <c r="L51" s="19"/>
      <c r="M51" s="18">
        <v>0</v>
      </c>
      <c r="N51" s="20"/>
      <c r="O51" s="18">
        <v>0</v>
      </c>
      <c r="P51" s="19"/>
      <c r="Q51" s="109">
        <v>0</v>
      </c>
      <c r="R51" s="19"/>
      <c r="S51" s="109">
        <v>0</v>
      </c>
      <c r="T51" s="19"/>
      <c r="U51" s="39">
        <v>0</v>
      </c>
      <c r="V51" s="19"/>
      <c r="W51" s="39">
        <v>0</v>
      </c>
      <c r="X51" s="19"/>
      <c r="Y51" s="39">
        <v>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15.75">
      <c r="A52" s="14" t="s">
        <v>58</v>
      </c>
      <c r="B52" s="15" t="s">
        <v>22</v>
      </c>
      <c r="C52" s="16">
        <f>+C51+0.1</f>
        <v>5142.200000000001</v>
      </c>
      <c r="E52" s="23">
        <v>0</v>
      </c>
      <c r="F52" s="19"/>
      <c r="G52" s="23">
        <v>0</v>
      </c>
      <c r="H52" s="19"/>
      <c r="I52" s="23">
        <v>0</v>
      </c>
      <c r="J52" s="19"/>
      <c r="K52" s="23">
        <v>0</v>
      </c>
      <c r="L52" s="19"/>
      <c r="M52" s="23">
        <v>0</v>
      </c>
      <c r="N52" s="20"/>
      <c r="O52" s="23">
        <v>0</v>
      </c>
      <c r="P52" s="19"/>
      <c r="Q52" s="110">
        <v>0</v>
      </c>
      <c r="R52" s="19"/>
      <c r="S52" s="110">
        <v>0</v>
      </c>
      <c r="T52" s="19"/>
      <c r="U52" s="41">
        <v>0</v>
      </c>
      <c r="V52" s="19"/>
      <c r="W52" s="41">
        <v>0</v>
      </c>
      <c r="X52" s="19"/>
      <c r="Y52" s="41">
        <v>0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ht="15.75">
      <c r="A53" s="14" t="s">
        <v>59</v>
      </c>
      <c r="B53" s="15" t="s">
        <v>22</v>
      </c>
      <c r="C53" s="16">
        <f>+C51+0.3</f>
        <v>5142.400000000001</v>
      </c>
      <c r="E53" s="23">
        <v>73433</v>
      </c>
      <c r="F53" s="19"/>
      <c r="G53" s="23">
        <v>33652.25</v>
      </c>
      <c r="H53" s="19"/>
      <c r="I53" s="23">
        <v>64046</v>
      </c>
      <c r="J53" s="19"/>
      <c r="K53" s="23">
        <v>86191</v>
      </c>
      <c r="L53" s="19"/>
      <c r="M53" s="23">
        <v>65877.16</v>
      </c>
      <c r="N53" s="20"/>
      <c r="O53" s="23">
        <v>47707.66</v>
      </c>
      <c r="P53" s="19"/>
      <c r="Q53" s="110">
        <v>50000</v>
      </c>
      <c r="R53" s="19"/>
      <c r="S53" s="110">
        <v>50000</v>
      </c>
      <c r="T53" s="19"/>
      <c r="U53" s="41">
        <v>50000</v>
      </c>
      <c r="V53" s="19"/>
      <c r="W53" s="41">
        <v>50000</v>
      </c>
      <c r="X53" s="19"/>
      <c r="Y53" s="41">
        <v>50000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ht="16.5" thickBot="1">
      <c r="A54" s="6" t="s">
        <v>60</v>
      </c>
      <c r="B54" s="7"/>
      <c r="C54" s="8"/>
      <c r="D54" s="8"/>
      <c r="E54" s="12">
        <f>SUM(E51:E53)</f>
        <v>73433</v>
      </c>
      <c r="F54" s="22"/>
      <c r="G54" s="12">
        <f>SUM(G51:G53)</f>
        <v>33652.25</v>
      </c>
      <c r="H54" s="22"/>
      <c r="I54" s="12">
        <f>SUM(I51:I53)</f>
        <v>64046</v>
      </c>
      <c r="J54" s="22"/>
      <c r="K54" s="12">
        <f>SUM(K51:K53)</f>
        <v>86191</v>
      </c>
      <c r="L54" s="22"/>
      <c r="M54" s="12">
        <f>SUM(M51:M53)</f>
        <v>65877.16</v>
      </c>
      <c r="N54" s="13"/>
      <c r="O54" s="12">
        <f>SUM(O51:O53)</f>
        <v>47707.66</v>
      </c>
      <c r="P54" s="22"/>
      <c r="Q54" s="12">
        <f>SUM(Q51:Q53)</f>
        <v>50000</v>
      </c>
      <c r="R54" s="22"/>
      <c r="S54" s="12">
        <f>SUM(S51:S53)</f>
        <v>50000</v>
      </c>
      <c r="T54" s="22"/>
      <c r="U54" s="12">
        <f>SUM(U51:U53)</f>
        <v>50000</v>
      </c>
      <c r="V54" s="22"/>
      <c r="W54" s="12">
        <f>SUM(W51:W53)</f>
        <v>50000</v>
      </c>
      <c r="X54" s="22"/>
      <c r="Y54" s="12">
        <f>SUM(Y51:Y53)</f>
        <v>50000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ht="16.5" thickTop="1">
      <c r="A55" s="6"/>
      <c r="B55" s="7"/>
      <c r="C55" s="8"/>
      <c r="D55" s="8"/>
      <c r="E55" s="13"/>
      <c r="F55" s="22"/>
      <c r="G55" s="13"/>
      <c r="H55" s="22"/>
      <c r="I55" s="13"/>
      <c r="J55" s="22"/>
      <c r="K55" s="13"/>
      <c r="L55" s="22"/>
      <c r="M55" s="13"/>
      <c r="N55" s="13"/>
      <c r="O55" s="13"/>
      <c r="P55" s="22"/>
      <c r="Q55" s="13"/>
      <c r="R55" s="22"/>
      <c r="S55" s="13"/>
      <c r="T55" s="22"/>
      <c r="U55" s="13"/>
      <c r="V55" s="22"/>
      <c r="W55" s="13"/>
      <c r="X55" s="22"/>
      <c r="Y55" s="13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ht="15.75">
      <c r="A56" s="6"/>
      <c r="B56" s="7"/>
      <c r="C56" s="8"/>
      <c r="D56" s="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ht="15.75">
      <c r="A57" s="6" t="s">
        <v>266</v>
      </c>
      <c r="B57" s="7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ht="15.75">
      <c r="A58" s="14" t="s">
        <v>56</v>
      </c>
      <c r="B58" s="15" t="s">
        <v>22</v>
      </c>
      <c r="C58" s="16">
        <v>5148.1</v>
      </c>
      <c r="E58" s="18">
        <v>0</v>
      </c>
      <c r="F58" s="19"/>
      <c r="G58" s="18">
        <v>0</v>
      </c>
      <c r="H58" s="19"/>
      <c r="I58" s="18">
        <v>0</v>
      </c>
      <c r="J58" s="19"/>
      <c r="K58" s="18">
        <v>0</v>
      </c>
      <c r="L58" s="19"/>
      <c r="M58" s="18">
        <v>0</v>
      </c>
      <c r="N58" s="20"/>
      <c r="O58" s="18">
        <v>0</v>
      </c>
      <c r="P58" s="19"/>
      <c r="Q58" s="109">
        <v>0</v>
      </c>
      <c r="R58" s="19"/>
      <c r="S58" s="109">
        <v>0</v>
      </c>
      <c r="T58" s="19"/>
      <c r="U58" s="39">
        <v>0</v>
      </c>
      <c r="V58" s="19"/>
      <c r="W58" s="39">
        <v>0</v>
      </c>
      <c r="X58" s="19"/>
      <c r="Y58" s="39">
        <v>0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ht="15.75">
      <c r="A59" s="14" t="s">
        <v>58</v>
      </c>
      <c r="B59" s="15" t="s">
        <v>22</v>
      </c>
      <c r="C59" s="16">
        <f>+C58+0.1</f>
        <v>5148.200000000001</v>
      </c>
      <c r="E59" s="23">
        <v>0</v>
      </c>
      <c r="F59" s="19"/>
      <c r="G59" s="23">
        <v>0</v>
      </c>
      <c r="H59" s="19"/>
      <c r="I59" s="23">
        <v>0</v>
      </c>
      <c r="J59" s="19"/>
      <c r="K59" s="23">
        <v>0</v>
      </c>
      <c r="L59" s="19"/>
      <c r="M59" s="23">
        <v>0</v>
      </c>
      <c r="N59" s="20"/>
      <c r="O59" s="23">
        <v>0</v>
      </c>
      <c r="P59" s="19"/>
      <c r="Q59" s="110">
        <v>0</v>
      </c>
      <c r="R59" s="19"/>
      <c r="S59" s="110">
        <v>0</v>
      </c>
      <c r="T59" s="19"/>
      <c r="U59" s="41">
        <v>0</v>
      </c>
      <c r="V59" s="19"/>
      <c r="W59" s="41">
        <v>0</v>
      </c>
      <c r="X59" s="19"/>
      <c r="Y59" s="41">
        <v>0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ht="15.75">
      <c r="A60" s="14" t="s">
        <v>59</v>
      </c>
      <c r="B60" s="15" t="s">
        <v>22</v>
      </c>
      <c r="C60" s="16">
        <f>+C58+0.3</f>
        <v>5148.400000000001</v>
      </c>
      <c r="E60" s="23">
        <v>0</v>
      </c>
      <c r="F60" s="19"/>
      <c r="G60" s="23">
        <v>0</v>
      </c>
      <c r="H60" s="19"/>
      <c r="I60" s="23">
        <v>0</v>
      </c>
      <c r="J60" s="19"/>
      <c r="K60" s="23">
        <v>0</v>
      </c>
      <c r="L60" s="19"/>
      <c r="M60" s="23">
        <v>0</v>
      </c>
      <c r="N60" s="20"/>
      <c r="O60" s="23">
        <v>0</v>
      </c>
      <c r="P60" s="19"/>
      <c r="Q60" s="110">
        <v>0</v>
      </c>
      <c r="R60" s="19"/>
      <c r="S60" s="110">
        <v>0</v>
      </c>
      <c r="T60" s="19"/>
      <c r="U60" s="41">
        <v>0</v>
      </c>
      <c r="V60" s="19"/>
      <c r="W60" s="41">
        <v>0</v>
      </c>
      <c r="X60" s="19"/>
      <c r="Y60" s="41">
        <v>0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ht="16.5" thickBot="1">
      <c r="A61" s="6" t="s">
        <v>60</v>
      </c>
      <c r="B61" s="7"/>
      <c r="C61" s="8"/>
      <c r="D61" s="8"/>
      <c r="E61" s="12">
        <f>SUM(E58:E60)</f>
        <v>0</v>
      </c>
      <c r="F61" s="22"/>
      <c r="G61" s="12">
        <f>SUM(G58:G60)</f>
        <v>0</v>
      </c>
      <c r="H61" s="22"/>
      <c r="I61" s="12">
        <f>SUM(I58:I60)</f>
        <v>0</v>
      </c>
      <c r="J61" s="22"/>
      <c r="K61" s="12">
        <f>SUM(K58:K60)</f>
        <v>0</v>
      </c>
      <c r="L61" s="22"/>
      <c r="M61" s="12">
        <f>SUM(M58:M60)</f>
        <v>0</v>
      </c>
      <c r="N61" s="13"/>
      <c r="O61" s="12">
        <f>SUM(O58:O60)</f>
        <v>0</v>
      </c>
      <c r="P61" s="22"/>
      <c r="Q61" s="12">
        <f>SUM(Q58:Q60)</f>
        <v>0</v>
      </c>
      <c r="R61" s="22"/>
      <c r="S61" s="12">
        <f>SUM(S58:S60)</f>
        <v>0</v>
      </c>
      <c r="T61" s="22"/>
      <c r="U61" s="12">
        <f>SUM(U58:U60)</f>
        <v>0</v>
      </c>
      <c r="V61" s="22"/>
      <c r="W61" s="12">
        <f>SUM(W58:W60)</f>
        <v>0</v>
      </c>
      <c r="X61" s="22"/>
      <c r="Y61" s="12">
        <f>SUM(Y58:Y60)</f>
        <v>0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ht="16.5" thickTop="1">
      <c r="A62" s="6"/>
      <c r="B62" s="7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ht="15.75">
      <c r="A63" s="6"/>
      <c r="B63" s="7"/>
      <c r="C63" s="8"/>
      <c r="D63" s="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ht="15.75">
      <c r="A64" s="6" t="s">
        <v>146</v>
      </c>
      <c r="B64" s="7"/>
      <c r="C64" s="8"/>
      <c r="D64" s="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ht="15.75">
      <c r="A65" s="14" t="s">
        <v>147</v>
      </c>
      <c r="B65" s="15" t="s">
        <v>22</v>
      </c>
      <c r="C65" s="16">
        <v>9010.8</v>
      </c>
      <c r="E65" s="18">
        <v>36000</v>
      </c>
      <c r="F65" s="19"/>
      <c r="G65" s="18">
        <v>27645.6</v>
      </c>
      <c r="H65" s="19"/>
      <c r="I65" s="18">
        <v>26601</v>
      </c>
      <c r="J65" s="19"/>
      <c r="K65" s="18">
        <v>26461</v>
      </c>
      <c r="L65" s="19"/>
      <c r="M65" s="18">
        <v>28750</v>
      </c>
      <c r="N65" s="20"/>
      <c r="O65" s="18">
        <v>28211</v>
      </c>
      <c r="P65" s="19"/>
      <c r="Q65" s="39">
        <v>32000</v>
      </c>
      <c r="R65" s="19"/>
      <c r="S65" s="39">
        <v>32000</v>
      </c>
      <c r="T65" s="19"/>
      <c r="U65" s="39">
        <v>35000</v>
      </c>
      <c r="V65" s="19"/>
      <c r="W65" s="39">
        <v>20000</v>
      </c>
      <c r="X65" s="19"/>
      <c r="Y65" s="39">
        <v>20000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ht="15.75">
      <c r="A66" s="14" t="s">
        <v>148</v>
      </c>
      <c r="B66" s="15" t="s">
        <v>22</v>
      </c>
      <c r="C66" s="16">
        <v>9030.8</v>
      </c>
      <c r="E66" s="23">
        <v>14085</v>
      </c>
      <c r="F66" s="19"/>
      <c r="G66" s="23">
        <v>13457.91</v>
      </c>
      <c r="H66" s="19"/>
      <c r="I66" s="23">
        <v>14921</v>
      </c>
      <c r="J66" s="19"/>
      <c r="K66" s="23">
        <v>16225</v>
      </c>
      <c r="L66" s="19"/>
      <c r="M66" s="23">
        <v>16171.85</v>
      </c>
      <c r="N66" s="20"/>
      <c r="O66" s="23">
        <v>15156.77</v>
      </c>
      <c r="P66" s="19"/>
      <c r="Q66" s="110">
        <v>18262</v>
      </c>
      <c r="R66" s="19"/>
      <c r="S66" s="110">
        <f>+S11*0.0765+500+626</f>
        <v>18262</v>
      </c>
      <c r="T66" s="19"/>
      <c r="U66" s="110">
        <f>+U11*0.0765+500+626</f>
        <v>21016</v>
      </c>
      <c r="V66" s="19">
        <v>6000</v>
      </c>
      <c r="W66" s="110">
        <f>+W11*0.0765+500+626</f>
        <v>21972.25</v>
      </c>
      <c r="X66" s="45"/>
      <c r="Y66" s="110">
        <f>+Y11*0.0765+500+626</f>
        <v>21972.25</v>
      </c>
      <c r="Z66" s="122" t="s">
        <v>267</v>
      </c>
      <c r="AA66" s="122"/>
      <c r="AB66" s="122"/>
      <c r="AC66" s="122"/>
      <c r="AD66" s="122"/>
      <c r="AE66" s="122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ht="15.75">
      <c r="A67" s="14" t="s">
        <v>150</v>
      </c>
      <c r="B67" s="15" t="s">
        <v>22</v>
      </c>
      <c r="C67" s="16">
        <v>9040.8</v>
      </c>
      <c r="E67" s="23">
        <v>0</v>
      </c>
      <c r="F67" s="19"/>
      <c r="G67" s="23">
        <v>0</v>
      </c>
      <c r="H67" s="19"/>
      <c r="I67" s="23">
        <v>0</v>
      </c>
      <c r="J67" s="19"/>
      <c r="K67" s="23">
        <v>0</v>
      </c>
      <c r="L67" s="19"/>
      <c r="M67" s="23">
        <v>0</v>
      </c>
      <c r="N67" s="20"/>
      <c r="O67" s="23">
        <v>0</v>
      </c>
      <c r="P67" s="19"/>
      <c r="Q67" s="110">
        <v>0</v>
      </c>
      <c r="R67" s="19"/>
      <c r="S67" s="110">
        <v>0</v>
      </c>
      <c r="T67" s="19"/>
      <c r="U67" s="41">
        <v>0</v>
      </c>
      <c r="V67" s="19"/>
      <c r="W67" s="41">
        <v>0</v>
      </c>
      <c r="X67" s="19"/>
      <c r="Y67" s="41">
        <v>0</v>
      </c>
      <c r="Z67" s="19" t="s">
        <v>0</v>
      </c>
      <c r="AA67" s="122" t="s">
        <v>268</v>
      </c>
      <c r="AB67" s="122"/>
      <c r="AC67" s="122"/>
      <c r="AD67" s="122"/>
      <c r="AE67" s="122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ht="15.75">
      <c r="A68" s="14" t="s">
        <v>151</v>
      </c>
      <c r="B68" s="15" t="s">
        <v>22</v>
      </c>
      <c r="C68" s="16">
        <v>9045.8</v>
      </c>
      <c r="E68" s="23">
        <v>0</v>
      </c>
      <c r="F68" s="19"/>
      <c r="G68" s="23">
        <v>0</v>
      </c>
      <c r="H68" s="19"/>
      <c r="I68" s="23">
        <v>0</v>
      </c>
      <c r="J68" s="19"/>
      <c r="K68" s="23">
        <v>0</v>
      </c>
      <c r="L68" s="19"/>
      <c r="M68" s="23">
        <v>0</v>
      </c>
      <c r="N68" s="20"/>
      <c r="O68" s="23">
        <v>0</v>
      </c>
      <c r="P68" s="19"/>
      <c r="Q68" s="110">
        <v>0</v>
      </c>
      <c r="R68" s="19"/>
      <c r="S68" s="110">
        <v>0</v>
      </c>
      <c r="T68" s="19"/>
      <c r="U68" s="41">
        <v>0</v>
      </c>
      <c r="V68" s="19"/>
      <c r="W68" s="41">
        <v>0</v>
      </c>
      <c r="X68" s="19"/>
      <c r="Y68" s="41">
        <v>0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ht="15.75">
      <c r="A69" s="14" t="s">
        <v>152</v>
      </c>
      <c r="B69" s="15" t="s">
        <v>22</v>
      </c>
      <c r="C69" s="16">
        <v>9050.8</v>
      </c>
      <c r="E69" s="23">
        <v>0</v>
      </c>
      <c r="F69" s="19"/>
      <c r="G69" s="23">
        <v>0</v>
      </c>
      <c r="H69" s="19"/>
      <c r="I69" s="23">
        <v>0</v>
      </c>
      <c r="J69" s="19"/>
      <c r="K69" s="23">
        <v>0</v>
      </c>
      <c r="L69" s="19"/>
      <c r="M69" s="23">
        <v>0</v>
      </c>
      <c r="N69" s="20"/>
      <c r="O69" s="23">
        <v>0</v>
      </c>
      <c r="P69" s="19"/>
      <c r="Q69" s="110">
        <v>0</v>
      </c>
      <c r="R69" s="19"/>
      <c r="S69" s="110">
        <v>0</v>
      </c>
      <c r="T69" s="19"/>
      <c r="U69" s="41">
        <v>0</v>
      </c>
      <c r="V69" s="19"/>
      <c r="W69" s="41">
        <v>0</v>
      </c>
      <c r="X69" s="19"/>
      <c r="Y69" s="41">
        <v>0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ht="15.75">
      <c r="A70" s="14" t="s">
        <v>153</v>
      </c>
      <c r="B70" s="15" t="s">
        <v>22</v>
      </c>
      <c r="C70" s="16">
        <v>9055.8</v>
      </c>
      <c r="E70" s="19">
        <v>0</v>
      </c>
      <c r="F70" s="19"/>
      <c r="G70" s="19">
        <v>0</v>
      </c>
      <c r="H70" s="19"/>
      <c r="I70" s="19">
        <v>0</v>
      </c>
      <c r="J70" s="19"/>
      <c r="K70" s="19">
        <v>0</v>
      </c>
      <c r="L70" s="19"/>
      <c r="M70" s="19">
        <v>0</v>
      </c>
      <c r="N70" s="19"/>
      <c r="O70" s="19">
        <v>0</v>
      </c>
      <c r="P70" s="19"/>
      <c r="Q70" s="111">
        <v>0</v>
      </c>
      <c r="R70" s="19"/>
      <c r="S70" s="111">
        <v>0</v>
      </c>
      <c r="T70" s="19"/>
      <c r="U70" s="45">
        <v>0</v>
      </c>
      <c r="V70" s="19"/>
      <c r="W70" s="45">
        <v>0</v>
      </c>
      <c r="X70" s="19"/>
      <c r="Y70" s="45">
        <v>0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ht="15.75">
      <c r="A71" s="14" t="s">
        <v>154</v>
      </c>
      <c r="B71" s="15" t="s">
        <v>22</v>
      </c>
      <c r="C71" s="16">
        <v>9060.8</v>
      </c>
      <c r="E71" s="23">
        <v>43938</v>
      </c>
      <c r="F71" s="19"/>
      <c r="G71" s="23">
        <v>53197.22</v>
      </c>
      <c r="H71" s="19"/>
      <c r="I71" s="23">
        <v>44109</v>
      </c>
      <c r="J71" s="19"/>
      <c r="K71" s="23">
        <v>49496</v>
      </c>
      <c r="L71" s="19"/>
      <c r="M71" s="23">
        <v>58332.2</v>
      </c>
      <c r="N71" s="20"/>
      <c r="O71" s="23">
        <v>52403.3</v>
      </c>
      <c r="P71" s="19"/>
      <c r="Q71" s="110">
        <v>62500</v>
      </c>
      <c r="R71" s="19"/>
      <c r="S71" s="110">
        <v>62500</v>
      </c>
      <c r="T71" s="19"/>
      <c r="U71" s="41">
        <v>81746</v>
      </c>
      <c r="V71" s="19"/>
      <c r="W71" s="41">
        <v>81746</v>
      </c>
      <c r="X71" s="19"/>
      <c r="Y71" s="41">
        <v>81746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ht="16.5" thickBot="1">
      <c r="A72" s="6" t="s">
        <v>60</v>
      </c>
      <c r="B72" s="7"/>
      <c r="C72" s="8"/>
      <c r="D72" s="8"/>
      <c r="E72" s="44">
        <f>SUM(E65:E71)</f>
        <v>94023</v>
      </c>
      <c r="F72" s="22"/>
      <c r="G72" s="44">
        <f>SUM(G65:G71)</f>
        <v>94300.73</v>
      </c>
      <c r="H72" s="22"/>
      <c r="I72" s="44">
        <f>SUM(I65:I71)</f>
        <v>85631</v>
      </c>
      <c r="J72" s="22"/>
      <c r="K72" s="44">
        <f>SUM(K65:K71)</f>
        <v>92182</v>
      </c>
      <c r="L72" s="22"/>
      <c r="M72" s="44">
        <f>SUM(M65:M71)</f>
        <v>103254.04999999999</v>
      </c>
      <c r="N72" s="13"/>
      <c r="O72" s="44">
        <f>SUM(O65:O71)</f>
        <v>95771.07</v>
      </c>
      <c r="P72" s="22"/>
      <c r="Q72" s="44">
        <f>SUM(Q65:Q71)</f>
        <v>112762</v>
      </c>
      <c r="R72" s="22"/>
      <c r="S72" s="44">
        <f>SUM(S65:S71)</f>
        <v>112762</v>
      </c>
      <c r="T72" s="22"/>
      <c r="U72" s="44">
        <f>SUM(U65:U71)</f>
        <v>137762</v>
      </c>
      <c r="V72" s="22"/>
      <c r="W72" s="44">
        <f>SUM(W65:W71)</f>
        <v>123718.25</v>
      </c>
      <c r="X72" s="22"/>
      <c r="Y72" s="44">
        <f>SUM(Y65:Y71)</f>
        <v>123718.25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ht="3" customHeight="1" thickBot="1">
      <c r="A73" s="6"/>
      <c r="B73" s="7"/>
      <c r="C73" s="8"/>
      <c r="D73" s="8"/>
      <c r="E73" s="29"/>
      <c r="F73" s="22"/>
      <c r="G73" s="29"/>
      <c r="H73" s="22"/>
      <c r="I73" s="29"/>
      <c r="J73" s="22"/>
      <c r="K73" s="29"/>
      <c r="L73" s="22"/>
      <c r="M73" s="29"/>
      <c r="N73" s="13"/>
      <c r="O73" s="29"/>
      <c r="P73" s="22"/>
      <c r="Q73" s="29"/>
      <c r="R73" s="22"/>
      <c r="S73" s="29"/>
      <c r="T73" s="22"/>
      <c r="U73" s="29"/>
      <c r="V73" s="22"/>
      <c r="W73" s="29"/>
      <c r="X73" s="22"/>
      <c r="Y73" s="2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ht="15.75">
      <c r="A74" s="6"/>
      <c r="B74" s="7"/>
      <c r="C74" s="8"/>
      <c r="D74" s="8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ht="15.75">
      <c r="A75" s="6" t="s">
        <v>155</v>
      </c>
      <c r="B75" s="7"/>
      <c r="C75" s="8"/>
      <c r="D75" s="8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ht="15.75">
      <c r="A76" s="6" t="s">
        <v>156</v>
      </c>
      <c r="B76" s="7"/>
      <c r="C76" s="8"/>
      <c r="D76" s="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ht="15.75">
      <c r="A77" s="14" t="s">
        <v>157</v>
      </c>
      <c r="B77" s="15" t="s">
        <v>22</v>
      </c>
      <c r="C77" s="16">
        <v>9710.6</v>
      </c>
      <c r="E77" s="18">
        <v>0</v>
      </c>
      <c r="F77" s="19"/>
      <c r="G77" s="18">
        <v>76200</v>
      </c>
      <c r="H77" s="19"/>
      <c r="I77" s="18">
        <v>320427</v>
      </c>
      <c r="J77" s="19"/>
      <c r="K77" s="18">
        <v>0</v>
      </c>
      <c r="L77" s="19"/>
      <c r="M77" s="18">
        <v>0</v>
      </c>
      <c r="N77" s="20"/>
      <c r="O77" s="18">
        <v>0</v>
      </c>
      <c r="P77" s="19"/>
      <c r="Q77" s="109">
        <v>41200</v>
      </c>
      <c r="R77" s="19"/>
      <c r="S77" s="109">
        <v>41200</v>
      </c>
      <c r="T77" s="19"/>
      <c r="U77" s="39">
        <v>43000</v>
      </c>
      <c r="V77" s="19"/>
      <c r="W77" s="39">
        <v>43000</v>
      </c>
      <c r="X77" s="19"/>
      <c r="Y77" s="39">
        <v>43000</v>
      </c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ht="15.75">
      <c r="A78" s="14" t="s">
        <v>158</v>
      </c>
      <c r="B78" s="15" t="s">
        <v>22</v>
      </c>
      <c r="C78" s="16">
        <v>9720.6</v>
      </c>
      <c r="E78" s="23">
        <v>0</v>
      </c>
      <c r="F78" s="19"/>
      <c r="G78" s="23">
        <v>0</v>
      </c>
      <c r="H78" s="19"/>
      <c r="I78" s="23">
        <v>0</v>
      </c>
      <c r="J78" s="19"/>
      <c r="K78" s="23">
        <v>0</v>
      </c>
      <c r="L78" s="19"/>
      <c r="M78" s="23">
        <v>0</v>
      </c>
      <c r="N78" s="20"/>
      <c r="O78" s="23">
        <v>0</v>
      </c>
      <c r="P78" s="19"/>
      <c r="Q78" s="110">
        <v>0</v>
      </c>
      <c r="R78" s="19"/>
      <c r="S78" s="110">
        <v>0</v>
      </c>
      <c r="T78" s="19"/>
      <c r="U78" s="41">
        <v>0</v>
      </c>
      <c r="V78" s="19"/>
      <c r="W78" s="41">
        <v>0</v>
      </c>
      <c r="X78" s="19"/>
      <c r="Y78" s="41">
        <v>0</v>
      </c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ht="15.75">
      <c r="A79" s="14" t="s">
        <v>159</v>
      </c>
      <c r="B79" s="15" t="s">
        <v>22</v>
      </c>
      <c r="C79" s="16">
        <v>9730.6</v>
      </c>
      <c r="E79" s="23">
        <v>0</v>
      </c>
      <c r="F79" s="19"/>
      <c r="G79" s="23">
        <v>0</v>
      </c>
      <c r="H79" s="19"/>
      <c r="I79" s="23">
        <v>0</v>
      </c>
      <c r="J79" s="19"/>
      <c r="K79" s="23">
        <v>0</v>
      </c>
      <c r="L79" s="19"/>
      <c r="M79" s="23">
        <v>0</v>
      </c>
      <c r="N79" s="20"/>
      <c r="O79" s="23">
        <v>0</v>
      </c>
      <c r="P79" s="19"/>
      <c r="Q79" s="110">
        <v>0</v>
      </c>
      <c r="R79" s="19"/>
      <c r="S79" s="110">
        <v>0</v>
      </c>
      <c r="T79" s="19"/>
      <c r="U79" s="41">
        <v>0</v>
      </c>
      <c r="V79" s="19"/>
      <c r="W79" s="41">
        <v>0</v>
      </c>
      <c r="X79" s="19"/>
      <c r="Y79" s="41">
        <v>0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ht="15.75">
      <c r="A80" s="14" t="s">
        <v>160</v>
      </c>
      <c r="B80" s="15" t="s">
        <v>22</v>
      </c>
      <c r="C80" s="16">
        <v>9740.6</v>
      </c>
      <c r="E80" s="23">
        <v>0</v>
      </c>
      <c r="F80" s="19"/>
      <c r="G80" s="23">
        <v>0</v>
      </c>
      <c r="H80" s="19"/>
      <c r="I80" s="23">
        <v>0</v>
      </c>
      <c r="J80" s="19"/>
      <c r="K80" s="23">
        <v>0</v>
      </c>
      <c r="L80" s="19"/>
      <c r="M80" s="23">
        <v>0</v>
      </c>
      <c r="N80" s="20"/>
      <c r="O80" s="23">
        <v>0</v>
      </c>
      <c r="P80" s="19"/>
      <c r="Q80" s="110">
        <v>0</v>
      </c>
      <c r="R80" s="19"/>
      <c r="S80" s="110">
        <v>0</v>
      </c>
      <c r="T80" s="19"/>
      <c r="U80" s="41">
        <v>0</v>
      </c>
      <c r="V80" s="19"/>
      <c r="W80" s="41">
        <v>0</v>
      </c>
      <c r="X80" s="19"/>
      <c r="Y80" s="41">
        <v>0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ht="15.75">
      <c r="A81" s="14" t="s">
        <v>161</v>
      </c>
      <c r="B81" s="15" t="s">
        <v>22</v>
      </c>
      <c r="C81" s="16">
        <v>9750.6</v>
      </c>
      <c r="E81" s="23">
        <v>0</v>
      </c>
      <c r="F81" s="19"/>
      <c r="G81" s="23">
        <v>0</v>
      </c>
      <c r="H81" s="19"/>
      <c r="I81" s="23">
        <v>0</v>
      </c>
      <c r="J81" s="19"/>
      <c r="K81" s="23">
        <v>0</v>
      </c>
      <c r="L81" s="19"/>
      <c r="M81" s="23">
        <v>0</v>
      </c>
      <c r="N81" s="20"/>
      <c r="O81" s="23">
        <v>0</v>
      </c>
      <c r="P81" s="19"/>
      <c r="Q81" s="110">
        <v>0</v>
      </c>
      <c r="R81" s="19"/>
      <c r="S81" s="110">
        <v>0</v>
      </c>
      <c r="T81" s="19"/>
      <c r="U81" s="41">
        <v>0</v>
      </c>
      <c r="V81" s="19"/>
      <c r="W81" s="41">
        <v>0</v>
      </c>
      <c r="X81" s="19"/>
      <c r="Y81" s="41">
        <v>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ht="15.75">
      <c r="A82" s="14" t="s">
        <v>162</v>
      </c>
      <c r="B82" s="15" t="s">
        <v>22</v>
      </c>
      <c r="C82" s="16">
        <v>9760.6</v>
      </c>
      <c r="E82" s="23">
        <v>0</v>
      </c>
      <c r="F82" s="19"/>
      <c r="G82" s="23">
        <v>0</v>
      </c>
      <c r="H82" s="19"/>
      <c r="I82" s="23">
        <v>0</v>
      </c>
      <c r="J82" s="19"/>
      <c r="K82" s="23">
        <v>0</v>
      </c>
      <c r="L82" s="19"/>
      <c r="M82" s="23">
        <v>0</v>
      </c>
      <c r="N82" s="20"/>
      <c r="O82" s="23">
        <v>0</v>
      </c>
      <c r="P82" s="19"/>
      <c r="Q82" s="110">
        <v>0</v>
      </c>
      <c r="R82" s="19"/>
      <c r="S82" s="110">
        <v>0</v>
      </c>
      <c r="T82" s="19"/>
      <c r="U82" s="41">
        <v>0</v>
      </c>
      <c r="V82" s="19"/>
      <c r="W82" s="41">
        <v>0</v>
      </c>
      <c r="X82" s="19"/>
      <c r="Y82" s="41">
        <v>0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ht="15.75">
      <c r="A83" s="14" t="s">
        <v>163</v>
      </c>
      <c r="B83" s="15" t="s">
        <v>22</v>
      </c>
      <c r="C83" s="16">
        <v>9770.6</v>
      </c>
      <c r="E83" s="23">
        <v>0</v>
      </c>
      <c r="F83" s="19"/>
      <c r="G83" s="23">
        <v>0</v>
      </c>
      <c r="H83" s="19"/>
      <c r="I83" s="23">
        <v>0</v>
      </c>
      <c r="J83" s="19"/>
      <c r="K83" s="23">
        <v>0</v>
      </c>
      <c r="L83" s="19"/>
      <c r="M83" s="23">
        <v>0</v>
      </c>
      <c r="N83" s="20"/>
      <c r="O83" s="23">
        <v>0</v>
      </c>
      <c r="P83" s="19"/>
      <c r="Q83" s="110">
        <v>0</v>
      </c>
      <c r="R83" s="19"/>
      <c r="S83" s="110">
        <v>0</v>
      </c>
      <c r="T83" s="19"/>
      <c r="U83" s="41">
        <v>0</v>
      </c>
      <c r="V83" s="19"/>
      <c r="W83" s="41">
        <v>0</v>
      </c>
      <c r="X83" s="19"/>
      <c r="Y83" s="41">
        <v>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75">
      <c r="A84" s="14" t="s">
        <v>164</v>
      </c>
      <c r="B84" s="15" t="s">
        <v>22</v>
      </c>
      <c r="C84" s="16">
        <v>9785.6</v>
      </c>
      <c r="E84" s="19">
        <v>0</v>
      </c>
      <c r="F84" s="19"/>
      <c r="G84" s="19">
        <v>0</v>
      </c>
      <c r="H84" s="19"/>
      <c r="I84" s="19">
        <v>0</v>
      </c>
      <c r="J84" s="19"/>
      <c r="K84" s="19">
        <v>0</v>
      </c>
      <c r="L84" s="19"/>
      <c r="M84" s="19">
        <v>0</v>
      </c>
      <c r="N84" s="19"/>
      <c r="O84" s="19">
        <v>0</v>
      </c>
      <c r="P84" s="19"/>
      <c r="Q84" s="111">
        <v>0</v>
      </c>
      <c r="R84" s="19"/>
      <c r="S84" s="111">
        <v>0</v>
      </c>
      <c r="T84" s="19"/>
      <c r="U84" s="45">
        <v>0</v>
      </c>
      <c r="V84" s="19"/>
      <c r="W84" s="45">
        <v>0</v>
      </c>
      <c r="X84" s="19"/>
      <c r="Y84" s="45">
        <v>0</v>
      </c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6.5" thickBot="1">
      <c r="A85" s="6" t="s">
        <v>60</v>
      </c>
      <c r="B85" s="7"/>
      <c r="C85" s="8"/>
      <c r="D85" s="8"/>
      <c r="E85" s="44">
        <f>SUM(E77:E84)</f>
        <v>0</v>
      </c>
      <c r="F85" s="22"/>
      <c r="G85" s="44">
        <f>SUM(G77:G84)</f>
        <v>76200</v>
      </c>
      <c r="H85" s="22"/>
      <c r="I85" s="44">
        <f>SUM(I77:I84)</f>
        <v>320427</v>
      </c>
      <c r="J85" s="22"/>
      <c r="K85" s="44">
        <f>SUM(K77:K84)</f>
        <v>0</v>
      </c>
      <c r="L85" s="22"/>
      <c r="M85" s="44">
        <f>SUM(M77:M84)</f>
        <v>0</v>
      </c>
      <c r="N85" s="13"/>
      <c r="O85" s="44">
        <f>SUM(O77:O84)</f>
        <v>0</v>
      </c>
      <c r="P85" s="22"/>
      <c r="Q85" s="44">
        <f>SUM(Q77:Q84)</f>
        <v>41200</v>
      </c>
      <c r="R85" s="22"/>
      <c r="S85" s="44">
        <f>SUM(S77:S84)</f>
        <v>41200</v>
      </c>
      <c r="T85" s="22"/>
      <c r="U85" s="44">
        <f>SUM(U77:U84)</f>
        <v>43000</v>
      </c>
      <c r="V85" s="22"/>
      <c r="W85" s="44">
        <f>SUM(W77:W84)</f>
        <v>43000</v>
      </c>
      <c r="X85" s="22"/>
      <c r="Y85" s="44">
        <f>SUM(Y77:Y84)</f>
        <v>43000</v>
      </c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ht="3" customHeight="1" thickBot="1">
      <c r="A86" s="6"/>
      <c r="B86" s="7"/>
      <c r="C86" s="8"/>
      <c r="D86" s="8"/>
      <c r="E86" s="29"/>
      <c r="F86" s="22"/>
      <c r="G86" s="29"/>
      <c r="H86" s="22"/>
      <c r="I86" s="29"/>
      <c r="J86" s="22"/>
      <c r="K86" s="29"/>
      <c r="L86" s="22"/>
      <c r="M86" s="29"/>
      <c r="N86" s="13"/>
      <c r="O86" s="29"/>
      <c r="P86" s="22"/>
      <c r="Q86" s="29"/>
      <c r="R86" s="22"/>
      <c r="S86" s="29"/>
      <c r="T86" s="22"/>
      <c r="U86" s="29"/>
      <c r="V86" s="22"/>
      <c r="W86" s="29"/>
      <c r="X86" s="22"/>
      <c r="Y86" s="2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ht="15.75">
      <c r="A87" s="6"/>
      <c r="B87" s="7"/>
      <c r="C87" s="8"/>
      <c r="D87" s="8"/>
      <c r="E87" s="13"/>
      <c r="F87" s="22"/>
      <c r="G87" s="13"/>
      <c r="H87" s="22"/>
      <c r="I87" s="13"/>
      <c r="J87" s="22"/>
      <c r="K87" s="13"/>
      <c r="L87" s="22"/>
      <c r="M87" s="13"/>
      <c r="N87" s="13"/>
      <c r="O87" s="13"/>
      <c r="P87" s="22"/>
      <c r="Q87" s="13"/>
      <c r="R87" s="22"/>
      <c r="S87" s="13"/>
      <c r="T87" s="22"/>
      <c r="U87" s="13"/>
      <c r="V87" s="22"/>
      <c r="W87" s="13"/>
      <c r="X87" s="22"/>
      <c r="Y87" s="13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ht="15.75">
      <c r="A88" s="6" t="s">
        <v>165</v>
      </c>
      <c r="B88" s="7"/>
      <c r="C88" s="8"/>
      <c r="D88" s="8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ht="15.75">
      <c r="A89" s="14" t="s">
        <v>157</v>
      </c>
      <c r="B89" s="15" t="s">
        <v>22</v>
      </c>
      <c r="C89" s="16">
        <f aca="true" t="shared" si="0" ref="C89:C96">+C77+0.1</f>
        <v>9710.7</v>
      </c>
      <c r="E89" s="18">
        <v>0</v>
      </c>
      <c r="F89" s="19"/>
      <c r="G89" s="18">
        <v>7931.39</v>
      </c>
      <c r="H89" s="19"/>
      <c r="I89" s="18">
        <v>6377</v>
      </c>
      <c r="J89" s="19"/>
      <c r="K89" s="18">
        <v>0</v>
      </c>
      <c r="L89" s="19"/>
      <c r="M89" s="18">
        <v>0</v>
      </c>
      <c r="N89" s="20"/>
      <c r="O89" s="18">
        <v>0</v>
      </c>
      <c r="P89" s="19"/>
      <c r="Q89" s="109">
        <v>3100</v>
      </c>
      <c r="R89" s="19"/>
      <c r="S89" s="109">
        <v>3100</v>
      </c>
      <c r="T89" s="19"/>
      <c r="U89" s="39">
        <v>2500</v>
      </c>
      <c r="V89" s="19"/>
      <c r="W89" s="39">
        <v>2500</v>
      </c>
      <c r="X89" s="19"/>
      <c r="Y89" s="39">
        <v>2500</v>
      </c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ht="15.75">
      <c r="A90" s="14" t="s">
        <v>158</v>
      </c>
      <c r="B90" s="15" t="s">
        <v>22</v>
      </c>
      <c r="C90" s="16">
        <f t="shared" si="0"/>
        <v>9720.7</v>
      </c>
      <c r="E90" s="23">
        <v>0</v>
      </c>
      <c r="F90" s="19"/>
      <c r="G90" s="23">
        <v>0</v>
      </c>
      <c r="H90" s="19"/>
      <c r="I90" s="23">
        <v>0</v>
      </c>
      <c r="J90" s="19"/>
      <c r="K90" s="23">
        <v>0</v>
      </c>
      <c r="L90" s="19"/>
      <c r="M90" s="23">
        <v>0</v>
      </c>
      <c r="N90" s="20"/>
      <c r="O90" s="23">
        <v>0</v>
      </c>
      <c r="P90" s="19"/>
      <c r="Q90" s="110">
        <v>0</v>
      </c>
      <c r="R90" s="19"/>
      <c r="S90" s="110">
        <v>0</v>
      </c>
      <c r="T90" s="19"/>
      <c r="U90" s="41">
        <v>0</v>
      </c>
      <c r="V90" s="19"/>
      <c r="W90" s="41">
        <v>0</v>
      </c>
      <c r="X90" s="19"/>
      <c r="Y90" s="41">
        <v>0</v>
      </c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ht="15.75">
      <c r="A91" s="14" t="s">
        <v>159</v>
      </c>
      <c r="B91" s="15" t="s">
        <v>22</v>
      </c>
      <c r="C91" s="16">
        <f t="shared" si="0"/>
        <v>9730.7</v>
      </c>
      <c r="E91" s="23">
        <v>0</v>
      </c>
      <c r="F91" s="19"/>
      <c r="G91" s="23">
        <v>0</v>
      </c>
      <c r="H91" s="19"/>
      <c r="I91" s="23">
        <v>0</v>
      </c>
      <c r="J91" s="19"/>
      <c r="K91" s="23">
        <v>0</v>
      </c>
      <c r="L91" s="19"/>
      <c r="M91" s="23">
        <v>0</v>
      </c>
      <c r="N91" s="20"/>
      <c r="O91" s="23">
        <v>0</v>
      </c>
      <c r="P91" s="19"/>
      <c r="Q91" s="110">
        <v>0</v>
      </c>
      <c r="R91" s="19"/>
      <c r="S91" s="110">
        <v>0</v>
      </c>
      <c r="T91" s="19"/>
      <c r="U91" s="41">
        <v>0</v>
      </c>
      <c r="V91" s="19"/>
      <c r="W91" s="41">
        <v>0</v>
      </c>
      <c r="X91" s="19"/>
      <c r="Y91" s="41">
        <v>0</v>
      </c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ht="15.75">
      <c r="A92" s="14" t="s">
        <v>160</v>
      </c>
      <c r="B92" s="15" t="s">
        <v>22</v>
      </c>
      <c r="C92" s="16">
        <f t="shared" si="0"/>
        <v>9740.7</v>
      </c>
      <c r="E92" s="23">
        <v>0</v>
      </c>
      <c r="F92" s="19"/>
      <c r="G92" s="23">
        <v>0</v>
      </c>
      <c r="H92" s="19"/>
      <c r="I92" s="23">
        <v>0</v>
      </c>
      <c r="J92" s="19"/>
      <c r="K92" s="23">
        <v>0</v>
      </c>
      <c r="L92" s="19"/>
      <c r="M92" s="23">
        <v>0</v>
      </c>
      <c r="N92" s="20"/>
      <c r="O92" s="23">
        <v>0</v>
      </c>
      <c r="P92" s="19"/>
      <c r="Q92" s="110">
        <v>0</v>
      </c>
      <c r="R92" s="19"/>
      <c r="S92" s="110">
        <v>0</v>
      </c>
      <c r="T92" s="19"/>
      <c r="U92" s="41">
        <v>0</v>
      </c>
      <c r="V92" s="19"/>
      <c r="W92" s="41">
        <v>0</v>
      </c>
      <c r="X92" s="19"/>
      <c r="Y92" s="41">
        <v>0</v>
      </c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ht="15.75">
      <c r="A93" s="14" t="s">
        <v>161</v>
      </c>
      <c r="B93" s="15" t="s">
        <v>22</v>
      </c>
      <c r="C93" s="16">
        <f t="shared" si="0"/>
        <v>9750.7</v>
      </c>
      <c r="E93" s="23">
        <v>0</v>
      </c>
      <c r="F93" s="19"/>
      <c r="G93" s="23">
        <v>0</v>
      </c>
      <c r="H93" s="19"/>
      <c r="I93" s="23">
        <v>0</v>
      </c>
      <c r="J93" s="19"/>
      <c r="K93" s="23">
        <v>0</v>
      </c>
      <c r="L93" s="19"/>
      <c r="M93" s="23">
        <v>0</v>
      </c>
      <c r="N93" s="20"/>
      <c r="O93" s="23">
        <v>0</v>
      </c>
      <c r="P93" s="19"/>
      <c r="Q93" s="110"/>
      <c r="R93" s="19"/>
      <c r="S93" s="110"/>
      <c r="T93" s="19"/>
      <c r="U93" s="41">
        <v>0</v>
      </c>
      <c r="V93" s="19"/>
      <c r="W93" s="41">
        <v>0</v>
      </c>
      <c r="X93" s="19"/>
      <c r="Y93" s="41">
        <v>0</v>
      </c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ht="15.75">
      <c r="A94" s="14" t="s">
        <v>162</v>
      </c>
      <c r="B94" s="15" t="s">
        <v>22</v>
      </c>
      <c r="C94" s="16">
        <f t="shared" si="0"/>
        <v>9760.7</v>
      </c>
      <c r="E94" s="23">
        <v>0</v>
      </c>
      <c r="F94" s="19"/>
      <c r="G94" s="23">
        <v>0</v>
      </c>
      <c r="H94" s="19"/>
      <c r="I94" s="23">
        <v>0</v>
      </c>
      <c r="J94" s="19"/>
      <c r="K94" s="23">
        <v>0</v>
      </c>
      <c r="L94" s="19"/>
      <c r="M94" s="23">
        <v>0</v>
      </c>
      <c r="N94" s="20"/>
      <c r="O94" s="23">
        <v>0</v>
      </c>
      <c r="P94" s="19"/>
      <c r="Q94" s="110">
        <v>0</v>
      </c>
      <c r="R94" s="19"/>
      <c r="S94" s="110">
        <v>0</v>
      </c>
      <c r="T94" s="19"/>
      <c r="U94" s="41">
        <v>0</v>
      </c>
      <c r="V94" s="19"/>
      <c r="W94" s="41">
        <v>0</v>
      </c>
      <c r="X94" s="19"/>
      <c r="Y94" s="41">
        <v>0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ht="15.75">
      <c r="A95" s="14" t="s">
        <v>163</v>
      </c>
      <c r="B95" s="15" t="s">
        <v>22</v>
      </c>
      <c r="C95" s="16">
        <f t="shared" si="0"/>
        <v>9770.7</v>
      </c>
      <c r="E95" s="23">
        <v>0</v>
      </c>
      <c r="F95" s="19"/>
      <c r="G95" s="23">
        <v>0</v>
      </c>
      <c r="H95" s="19"/>
      <c r="I95" s="23">
        <v>0</v>
      </c>
      <c r="J95" s="19"/>
      <c r="K95" s="23">
        <v>0</v>
      </c>
      <c r="L95" s="19"/>
      <c r="M95" s="23">
        <v>0</v>
      </c>
      <c r="N95" s="20"/>
      <c r="O95" s="23">
        <v>0</v>
      </c>
      <c r="P95" s="19"/>
      <c r="Q95" s="110">
        <v>0</v>
      </c>
      <c r="R95" s="19"/>
      <c r="S95" s="110">
        <v>0</v>
      </c>
      <c r="T95" s="19"/>
      <c r="U95" s="41">
        <v>0</v>
      </c>
      <c r="V95" s="19"/>
      <c r="W95" s="41">
        <v>0</v>
      </c>
      <c r="X95" s="19"/>
      <c r="Y95" s="41">
        <v>0</v>
      </c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ht="15.75">
      <c r="A96" s="14" t="s">
        <v>164</v>
      </c>
      <c r="B96" s="15" t="s">
        <v>22</v>
      </c>
      <c r="C96" s="16">
        <f t="shared" si="0"/>
        <v>9785.7</v>
      </c>
      <c r="E96" s="19">
        <v>0</v>
      </c>
      <c r="F96" s="19"/>
      <c r="G96" s="19">
        <v>0</v>
      </c>
      <c r="H96" s="19"/>
      <c r="I96" s="19">
        <v>0</v>
      </c>
      <c r="J96" s="19"/>
      <c r="K96" s="19">
        <v>0</v>
      </c>
      <c r="L96" s="19"/>
      <c r="M96" s="19">
        <v>0</v>
      </c>
      <c r="N96" s="19"/>
      <c r="O96" s="19">
        <v>0</v>
      </c>
      <c r="P96" s="19"/>
      <c r="Q96" s="111">
        <v>0</v>
      </c>
      <c r="R96" s="19"/>
      <c r="S96" s="111">
        <v>0</v>
      </c>
      <c r="T96" s="19"/>
      <c r="U96" s="45">
        <v>0</v>
      </c>
      <c r="V96" s="19"/>
      <c r="W96" s="45">
        <v>0</v>
      </c>
      <c r="X96" s="19"/>
      <c r="Y96" s="45">
        <v>0</v>
      </c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ht="16.5" thickBot="1">
      <c r="A97" s="6" t="s">
        <v>60</v>
      </c>
      <c r="B97" s="7"/>
      <c r="C97" s="8"/>
      <c r="D97" s="8"/>
      <c r="E97" s="44">
        <f>SUM(E89:E96)</f>
        <v>0</v>
      </c>
      <c r="F97" s="22"/>
      <c r="G97" s="44">
        <f>SUM(G89:G96)</f>
        <v>7931.39</v>
      </c>
      <c r="H97" s="22"/>
      <c r="I97" s="44">
        <f>SUM(I89:I96)</f>
        <v>6377</v>
      </c>
      <c r="J97" s="22"/>
      <c r="K97" s="44">
        <f>SUM(K89:K96)</f>
        <v>0</v>
      </c>
      <c r="L97" s="22"/>
      <c r="M97" s="44">
        <f>SUM(M89:M96)</f>
        <v>0</v>
      </c>
      <c r="N97" s="13"/>
      <c r="O97" s="44">
        <f>SUM(O89:O96)</f>
        <v>0</v>
      </c>
      <c r="P97" s="22"/>
      <c r="Q97" s="44">
        <f>SUM(Q89:Q96)</f>
        <v>3100</v>
      </c>
      <c r="R97" s="22"/>
      <c r="S97" s="44">
        <f>SUM(S89:S96)</f>
        <v>3100</v>
      </c>
      <c r="T97" s="22"/>
      <c r="U97" s="44">
        <f>SUM(U89:U96)</f>
        <v>2500</v>
      </c>
      <c r="V97" s="22"/>
      <c r="W97" s="44">
        <f>SUM(W89:W96)</f>
        <v>2500</v>
      </c>
      <c r="X97" s="22"/>
      <c r="Y97" s="44">
        <f>SUM(Y89:Y96)</f>
        <v>2500</v>
      </c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ht="3" customHeight="1" thickBot="1">
      <c r="A98" s="6"/>
      <c r="B98" s="7"/>
      <c r="C98" s="8"/>
      <c r="D98" s="8"/>
      <c r="E98" s="29"/>
      <c r="F98" s="22"/>
      <c r="G98" s="29"/>
      <c r="H98" s="22"/>
      <c r="I98" s="29"/>
      <c r="J98" s="22"/>
      <c r="K98" s="29"/>
      <c r="L98" s="22"/>
      <c r="M98" s="29"/>
      <c r="N98" s="13"/>
      <c r="O98" s="29"/>
      <c r="P98" s="22"/>
      <c r="Q98" s="29"/>
      <c r="R98" s="22"/>
      <c r="S98" s="29"/>
      <c r="T98" s="22"/>
      <c r="U98" s="29"/>
      <c r="V98" s="22"/>
      <c r="W98" s="29"/>
      <c r="X98" s="22"/>
      <c r="Y98" s="2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ht="15.75">
      <c r="A99" s="6"/>
      <c r="B99" s="7"/>
      <c r="C99" s="8"/>
      <c r="D99" s="8"/>
      <c r="E99" s="13"/>
      <c r="F99" s="22"/>
      <c r="G99" s="13"/>
      <c r="H99" s="22"/>
      <c r="I99" s="13"/>
      <c r="J99" s="22"/>
      <c r="K99" s="13"/>
      <c r="L99" s="22"/>
      <c r="M99" s="13"/>
      <c r="N99" s="13"/>
      <c r="O99" s="13"/>
      <c r="P99" s="22"/>
      <c r="Q99" s="13"/>
      <c r="R99" s="22"/>
      <c r="S99" s="13"/>
      <c r="T99" s="22"/>
      <c r="U99" s="13"/>
      <c r="V99" s="22"/>
      <c r="W99" s="13"/>
      <c r="X99" s="22"/>
      <c r="Y99" s="13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ht="15.75">
      <c r="A100" s="6" t="s">
        <v>166</v>
      </c>
      <c r="B100" s="7"/>
      <c r="C100" s="8"/>
      <c r="D100" s="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ht="15.75">
      <c r="A101" s="6" t="s">
        <v>167</v>
      </c>
      <c r="B101" s="7"/>
      <c r="C101" s="8"/>
      <c r="D101" s="8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ht="15.75">
      <c r="A102" s="14" t="s">
        <v>169</v>
      </c>
      <c r="B102" s="15" t="s">
        <v>20</v>
      </c>
      <c r="C102" s="16">
        <v>9950.9</v>
      </c>
      <c r="E102" s="23">
        <v>0</v>
      </c>
      <c r="F102" s="19"/>
      <c r="G102" s="23">
        <v>0</v>
      </c>
      <c r="H102" s="19"/>
      <c r="I102" s="23">
        <v>0</v>
      </c>
      <c r="J102" s="19"/>
      <c r="K102" s="23">
        <v>0</v>
      </c>
      <c r="L102" s="19"/>
      <c r="M102" s="23">
        <v>0</v>
      </c>
      <c r="N102" s="20"/>
      <c r="O102" s="23">
        <v>0</v>
      </c>
      <c r="P102" s="19"/>
      <c r="Q102" s="110">
        <v>0</v>
      </c>
      <c r="R102" s="19"/>
      <c r="S102" s="110">
        <v>0</v>
      </c>
      <c r="T102" s="19"/>
      <c r="U102" s="41">
        <v>0</v>
      </c>
      <c r="V102" s="19"/>
      <c r="W102" s="41">
        <v>0</v>
      </c>
      <c r="X102" s="19"/>
      <c r="Y102" s="41">
        <v>0</v>
      </c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ht="16.5" thickBot="1">
      <c r="A103" s="6" t="s">
        <v>269</v>
      </c>
      <c r="B103" s="7"/>
      <c r="C103" s="8"/>
      <c r="D103" s="8"/>
      <c r="E103" s="27">
        <f>SUM(E102:E102)</f>
        <v>0</v>
      </c>
      <c r="F103" s="22"/>
      <c r="G103" s="27">
        <f>SUM(G102:G102)</f>
        <v>0</v>
      </c>
      <c r="H103" s="22"/>
      <c r="I103" s="27">
        <f>SUM(I102:I102)</f>
        <v>0</v>
      </c>
      <c r="J103" s="22"/>
      <c r="K103" s="27">
        <f>SUM(K102:K102)</f>
        <v>0</v>
      </c>
      <c r="L103" s="22"/>
      <c r="M103" s="27">
        <f>SUM(M102:M102)</f>
        <v>0</v>
      </c>
      <c r="N103" s="13"/>
      <c r="O103" s="27">
        <f>SUM(O102:O102)</f>
        <v>0</v>
      </c>
      <c r="P103" s="22"/>
      <c r="Q103" s="27">
        <f>SUM(Q102:Q102)</f>
        <v>0</v>
      </c>
      <c r="R103" s="22"/>
      <c r="S103" s="27">
        <f>SUM(S102:S102)</f>
        <v>0</v>
      </c>
      <c r="T103" s="22"/>
      <c r="U103" s="27">
        <f>SUM(U102:U102)</f>
        <v>0</v>
      </c>
      <c r="V103" s="22"/>
      <c r="W103" s="27">
        <f>SUM(W102:W102)</f>
        <v>0</v>
      </c>
      <c r="X103" s="22"/>
      <c r="Y103" s="27">
        <f>SUM(Y102:Y102)</f>
        <v>0</v>
      </c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ht="3" customHeight="1" thickBot="1">
      <c r="A104" s="6"/>
      <c r="B104" s="7"/>
      <c r="C104" s="8"/>
      <c r="D104" s="8"/>
      <c r="E104" s="29"/>
      <c r="F104" s="22"/>
      <c r="G104" s="29"/>
      <c r="H104" s="22"/>
      <c r="I104" s="29"/>
      <c r="J104" s="22"/>
      <c r="K104" s="29"/>
      <c r="L104" s="22"/>
      <c r="M104" s="29"/>
      <c r="N104" s="13"/>
      <c r="O104" s="29"/>
      <c r="P104" s="22"/>
      <c r="Q104" s="29"/>
      <c r="R104" s="22"/>
      <c r="S104" s="29"/>
      <c r="T104" s="22"/>
      <c r="U104" s="29"/>
      <c r="V104" s="22"/>
      <c r="W104" s="29"/>
      <c r="X104" s="22"/>
      <c r="Y104" s="2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ht="15.75">
      <c r="A105" s="6"/>
      <c r="B105" s="7"/>
      <c r="C105" s="8"/>
      <c r="D105" s="8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ht="15.75">
      <c r="A106" s="6"/>
      <c r="B106" s="7"/>
      <c r="C106" s="8"/>
      <c r="D106" s="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ht="16.5" thickBot="1">
      <c r="A107" s="6" t="s">
        <v>172</v>
      </c>
      <c r="B107" s="7"/>
      <c r="C107" s="8"/>
      <c r="D107" s="8"/>
      <c r="E107" s="28">
        <f>+E14+E23+E31+E39+E47+E54+E61+E72+E85+E97+E103</f>
        <v>1209632</v>
      </c>
      <c r="F107" s="22"/>
      <c r="G107" s="28">
        <f>+G14+G23+G31+G39+G47+G54+G61+G72+G85+G97+G103</f>
        <v>855631.9</v>
      </c>
      <c r="H107" s="22"/>
      <c r="I107" s="28">
        <f>+I14+I23+I31+I39+I47+I54+I61+I72+I85+I97+I103</f>
        <v>1164656</v>
      </c>
      <c r="J107" s="22"/>
      <c r="K107" s="28">
        <f>+K14+K23+K31+K39+K47+K54+K61+K72+K85+K97+K103</f>
        <v>996815.2</v>
      </c>
      <c r="L107" s="22"/>
      <c r="M107" s="28">
        <f>+M14+M23+M31+M39+M47+M54+M61+M72+M85+M97+M103</f>
        <v>836101.19</v>
      </c>
      <c r="N107" s="40"/>
      <c r="O107" s="28">
        <f>+O14+O23+O31+O39+O47+O54+O61+O72+O85+O97+O103</f>
        <v>821460.6599999999</v>
      </c>
      <c r="P107" s="22"/>
      <c r="Q107" s="28">
        <f>+Q14+Q23+Q31+Q39+Q47+Q54+Q61+Q72+Q85+Q97+Q103</f>
        <v>782062</v>
      </c>
      <c r="R107" s="22"/>
      <c r="S107" s="28">
        <f>+S14+S23+S31+S39+S47+S54+S61+S72+S85+S97+S103</f>
        <v>951762</v>
      </c>
      <c r="T107" s="22"/>
      <c r="U107" s="28">
        <f>+U14+U23+U31+U39+U47+U54+U61+U72+U85+U97+U103</f>
        <v>974262</v>
      </c>
      <c r="V107" s="22"/>
      <c r="W107" s="28">
        <f>+W14+W23+W31+W39+W47+W54+W61+W72+W85+W97+W103</f>
        <v>972718.25</v>
      </c>
      <c r="X107" s="22"/>
      <c r="Y107" s="28">
        <f>+Y14+Y23+Y31+Y39+Y47+Y54+Y61+Y72+Y85+Y97+Y103</f>
        <v>972718.25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ht="3" customHeight="1" thickBot="1">
      <c r="A108" s="6"/>
      <c r="B108" s="7"/>
      <c r="C108" s="8"/>
      <c r="D108" s="8"/>
      <c r="E108" s="29"/>
      <c r="F108" s="22"/>
      <c r="G108" s="29"/>
      <c r="H108" s="22"/>
      <c r="I108" s="29"/>
      <c r="J108" s="22"/>
      <c r="K108" s="29"/>
      <c r="L108" s="22"/>
      <c r="M108" s="29"/>
      <c r="N108" s="13"/>
      <c r="O108" s="29"/>
      <c r="P108" s="22"/>
      <c r="Q108" s="29"/>
      <c r="R108" s="22"/>
      <c r="S108" s="29"/>
      <c r="T108" s="22"/>
      <c r="U108" s="29"/>
      <c r="V108" s="22"/>
      <c r="W108" s="29"/>
      <c r="X108" s="22"/>
      <c r="Y108" s="2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ht="15.75">
      <c r="A109" s="6"/>
      <c r="B109" s="7"/>
      <c r="C109" s="8"/>
      <c r="D109" s="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5:59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5:59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5:59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5:59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5:59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5:59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5:59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5:59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5:59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5:59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5:59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5:59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5:59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7:59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7:59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7:59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7:59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7:59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7:59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7:59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7:59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7:59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7:59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7:59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7:59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7:59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7:59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7:59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7:59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7:59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7:59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7:59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7:59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7:59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7:59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7:59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7:59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7:59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7:59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7:59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7:59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7:59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7:59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7:59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7:59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7:59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7:59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7:59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7:59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7:59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7:59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7:59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7:59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7:59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7:59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7:59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7:59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7:59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7:59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7:59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7:59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7:59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7:59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7:59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7:59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7:59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7:59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7:59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7:59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7:59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7:59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7:59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7:59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7:59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7:59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7:59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7:59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7:59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7:59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7:59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7:59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7:59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7:59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7:59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7:59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7:59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7:59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7:59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7:59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7:59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7:59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7:59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7:59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7:59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7:59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7:59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7:59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7:59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7:59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7:59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7:59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7:59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7:59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7:59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7:59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7:59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7:59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7:59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7:59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7:59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7:59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7:59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7:59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7:59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7:59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7:59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7:59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7:59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7:59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7:59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7:59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7:59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7:59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7:59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7:59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7:59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7:59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7:59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7:59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7:59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7:59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7:59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7:59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7:59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7:59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7:59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7:59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7:59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7:59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7:59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7:59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7:59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7:59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7:59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7:59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7:59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7:59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7:59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7:59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7:59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7:59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7:59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7:59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7:59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7:59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7:59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7:59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7:59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7:59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7:59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7:59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7:59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7:59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7:59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7:59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7:59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7:59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7:59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7:59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7:59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7:59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7:59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7:59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7:59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7:59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7:59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7:59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7:59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7:59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7:59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7:59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7:59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7:59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7:59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7:59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7:59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7:59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7:59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7:59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7:59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7:59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7:59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7:59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7:59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7:59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7:59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7:59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7:59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7:59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7:59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7:59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7:59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7:59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7:59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7:59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7:59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7:59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7:59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7:59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7:59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7:59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7:59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7:59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7:59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7:59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7:59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7:59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7:59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7:59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7:59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7:59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7:59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7:59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7:59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7:59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7:59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7:59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7:59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7:59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7:59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7:59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7:59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7:59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7:59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7:59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7:59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7:59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7:59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7:59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7:59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7:59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7:59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7:59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7:59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7:59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7:59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7:59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7:59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7:59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7:59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7:59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7:59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7:59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7:59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7:59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7:59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7:59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7:59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7:59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7:59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7:59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7:59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7:59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7:59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7:59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7:59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7:59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7:59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7:59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7:59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7:59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7:59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7:59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7:59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7:59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7:59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7:59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7:59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7:59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7:59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7:59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7:59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7:59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7:59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7:59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7:59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7:59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7:59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7:59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7:59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7:59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7:59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7:59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7:59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7:59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7:59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7:59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7:59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7:59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7:59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7:59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7:59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7:59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7:59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7:59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7:59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7:59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7:59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7:59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7:59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7:59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7:59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7:59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7:59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7:59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7:59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7:59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7:59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7:59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7:59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7:59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7:59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7:59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7:59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7:59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7:59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7:59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7:59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7:59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7:59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7:59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7:59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7:59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7:59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7:59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7:59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7:59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7:59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7:59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7:59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7:59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7:59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7:59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7:59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7:59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7:59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7:59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7:59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7:59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7:59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7:59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  <row r="461" spans="7:59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</row>
    <row r="462" spans="7:59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</row>
    <row r="463" spans="7:59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</row>
    <row r="464" spans="7:59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</row>
    <row r="465" spans="7:59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</row>
    <row r="466" spans="7:59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</row>
    <row r="467" spans="7:59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</row>
    <row r="468" spans="7:59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</row>
    <row r="469" spans="7:59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</row>
    <row r="470" spans="7:59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</row>
    <row r="471" spans="7:59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</row>
    <row r="472" spans="7:59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7:59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7:59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7:59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7:59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7:59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7:59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7:59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7:59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7:59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7:59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7:59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7:59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7:59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7:59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7:59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7:59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7:59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7:59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7:59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7:59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7:59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7:59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7:59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7:59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7:59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7:59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7:59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7:59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7:59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7:59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7:59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7:59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7:59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7:59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7:59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7:59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7:59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7:59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7:59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7:59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7:59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7:59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7:59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7:59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7:59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7:59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7:59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7:59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7:59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7:59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7:59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7:59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7:59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7:59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7:59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7:59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7:59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7:59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7:59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7:59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7:59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7:59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7:59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7:59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7:59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7:59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7:59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7:59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7:59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7:59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7:59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7:59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7:59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7:59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7:59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7:59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7:59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7:59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7:59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7:59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7:59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7:59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7:59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7:59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7:59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7:59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7:59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7:59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7:59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7:59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7:59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7:59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7:59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7:59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7:59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7:59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7:59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7:59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  <row r="571" spans="7:59" ht="15.75"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</row>
    <row r="572" spans="7:59" ht="15.75"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</row>
    <row r="573" spans="7:59" ht="15.75"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</row>
    <row r="574" spans="7:59" ht="15.75"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</row>
    <row r="575" spans="7:59" ht="15.75"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</row>
    <row r="576" spans="7:59" ht="15.75"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</row>
    <row r="577" spans="7:59" ht="15.75"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</row>
    <row r="578" spans="7:59" ht="15.75"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</row>
    <row r="579" spans="7:59" ht="15.75"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</row>
    <row r="580" spans="7:59" ht="15.75"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</row>
    <row r="581" spans="7:59" ht="15.75"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</row>
    <row r="582" spans="7:59" ht="15.75"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</row>
    <row r="583" spans="7:59" ht="15.75"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</row>
    <row r="584" spans="7:59" ht="15.75"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</row>
    <row r="585" spans="7:59" ht="15.75"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</row>
    <row r="586" spans="7:59" ht="15.75"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</row>
    <row r="587" spans="7:59" ht="15.75"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</row>
    <row r="588" spans="7:59" ht="15.75"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</row>
    <row r="589" spans="7:59" ht="15.75"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</row>
    <row r="590" spans="7:59" ht="15.75"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</row>
    <row r="591" spans="7:59" ht="15.75"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</row>
    <row r="592" spans="7:59" ht="15.75"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</row>
    <row r="593" spans="7:59" ht="15.75"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</row>
    <row r="594" spans="7:59" ht="15.75"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</row>
    <row r="595" spans="7:59" ht="15.75"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</row>
    <row r="596" spans="7:59" ht="15.75"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</row>
    <row r="597" spans="7:59" ht="15.75"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</row>
    <row r="598" spans="7:59" ht="15.75"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</row>
    <row r="599" spans="7:59" ht="15.75"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</row>
    <row r="600" spans="7:59" ht="15.75"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</row>
    <row r="601" spans="7:59" ht="15.75"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</row>
    <row r="602" spans="7:59" ht="15.75"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</row>
    <row r="603" spans="7:59" ht="15.75"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</row>
    <row r="604" spans="7:59" ht="15.75"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</row>
    <row r="605" spans="7:59" ht="15.75"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</row>
    <row r="606" spans="7:59" ht="15.75"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</row>
    <row r="607" spans="7:59" ht="15.75"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</row>
    <row r="608" spans="7:59" ht="15.75"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</row>
    <row r="609" spans="7:59" ht="15.75"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</row>
    <row r="610" spans="7:59" ht="15.75"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</row>
    <row r="611" spans="7:59" ht="15.75"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</row>
    <row r="612" spans="7:59" ht="15.75"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</row>
    <row r="613" spans="7:59" ht="15.75"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</row>
    <row r="614" spans="7:59" ht="15.75"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</row>
    <row r="615" spans="7:59" ht="15.75"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</row>
    <row r="616" spans="7:59" ht="15.75"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</row>
    <row r="617" spans="7:59" ht="15.75"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</row>
    <row r="618" spans="7:59" ht="15.75"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</row>
    <row r="619" spans="7:59" ht="15.75"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</row>
    <row r="620" spans="7:59" ht="15.75"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</row>
    <row r="621" spans="7:59" ht="15.75"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</row>
    <row r="622" spans="7:59" ht="15.75"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</row>
    <row r="623" spans="7:59" ht="15.75"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</row>
    <row r="624" spans="7:59" ht="15.75"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</row>
    <row r="625" spans="7:59" ht="15.75"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</row>
    <row r="626" spans="7:59" ht="15.75"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</row>
    <row r="627" spans="7:59" ht="15.75"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</row>
    <row r="628" spans="7:59" ht="15.75"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</row>
    <row r="629" spans="7:59" ht="15.75"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</row>
    <row r="630" spans="7:59" ht="15.75"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</row>
    <row r="631" spans="7:59" ht="15.75"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</row>
    <row r="632" spans="7:59" ht="15.75"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</row>
    <row r="633" spans="7:59" ht="15.75"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</row>
    <row r="634" spans="7:59" ht="15.75"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</row>
    <row r="635" spans="7:59" ht="15.75"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</row>
    <row r="636" spans="7:59" ht="15.75"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</row>
    <row r="637" spans="7:59" ht="15.75"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</row>
    <row r="638" spans="7:59" ht="15.75"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</row>
    <row r="639" spans="7:59" ht="15.75"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</row>
    <row r="640" spans="7:59" ht="15.75"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</row>
    <row r="641" spans="7:59" ht="15.75"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</row>
    <row r="642" spans="7:59" ht="15.75"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</row>
    <row r="643" spans="7:59" ht="15.75"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</row>
    <row r="644" spans="7:59" ht="15.75"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</row>
    <row r="645" spans="7:59" ht="15.75"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</row>
    <row r="646" spans="7:59" ht="15.75"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</row>
    <row r="647" spans="7:59" ht="15.75"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</row>
    <row r="648" spans="7:59" ht="15.75"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</row>
    <row r="649" spans="7:59" ht="15.75"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</row>
    <row r="650" spans="7:59" ht="15.75"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</row>
    <row r="651" spans="7:59" ht="15.75"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</row>
    <row r="652" spans="7:59" ht="15.75"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</row>
    <row r="653" spans="7:59" ht="15.75"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</row>
    <row r="654" spans="7:59" ht="15.75"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</row>
    <row r="655" spans="7:59" ht="15.75"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</row>
    <row r="656" spans="7:59" ht="15.75"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</row>
    <row r="657" spans="7:59" ht="15.75"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</row>
    <row r="658" spans="7:59" ht="15.75"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</row>
    <row r="659" spans="7:59" ht="15.75"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</row>
    <row r="660" spans="7:59" ht="15.75"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</row>
    <row r="661" spans="7:59" ht="15.75"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</row>
    <row r="662" spans="7:59" ht="15.75"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</row>
    <row r="663" spans="7:59" ht="15.75"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</row>
    <row r="664" spans="7:59" ht="15.75"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</row>
    <row r="665" spans="7:59" ht="15.75"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</row>
    <row r="666" spans="7:59" ht="15.75"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</row>
    <row r="667" spans="7:59" ht="15.75"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</row>
    <row r="668" spans="7:59" ht="15.75"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</row>
    <row r="669" spans="7:59" ht="15.75"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</row>
    <row r="670" spans="7:59" ht="15.75"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</row>
    <row r="671" spans="7:59" ht="15.75"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</row>
    <row r="672" spans="7:59" ht="15.75"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</row>
    <row r="673" spans="7:59" ht="15.75"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</row>
    <row r="674" spans="7:59" ht="15.75"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</row>
    <row r="675" spans="7:59" ht="15.75"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</row>
    <row r="676" spans="7:59" ht="15.75"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</row>
    <row r="677" spans="7:59" ht="15.75"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</row>
    <row r="678" spans="7:59" ht="15.75"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</row>
    <row r="679" spans="7:59" ht="15.75"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</row>
    <row r="680" spans="7:59" ht="15.75"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</row>
    <row r="681" spans="7:59" ht="15.75"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</row>
    <row r="682" spans="7:59" ht="15.75"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</row>
    <row r="683" spans="7:59" ht="15.75"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</row>
    <row r="684" spans="7:59" ht="15.75"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</row>
    <row r="685" spans="7:59" ht="15.75"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</row>
    <row r="686" spans="7:59" ht="15.75"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</row>
    <row r="687" spans="7:59" ht="15.75"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</row>
    <row r="688" spans="7:59" ht="15.75"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</row>
    <row r="689" spans="7:59" ht="15.75"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</row>
    <row r="690" spans="7:59" ht="15.75"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</row>
    <row r="691" spans="7:59" ht="15.75"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</row>
    <row r="692" spans="7:59" ht="15.75"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</row>
    <row r="693" spans="7:59" ht="15.75"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</row>
    <row r="694" spans="7:59" ht="15.75"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</row>
    <row r="695" spans="7:59" ht="15.75"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</row>
    <row r="696" spans="7:59" ht="15.75"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</row>
    <row r="697" spans="7:59" ht="15.75"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</row>
    <row r="698" spans="7:59" ht="15.75"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</row>
    <row r="699" spans="7:59" ht="15.75"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</row>
    <row r="700" spans="7:59" ht="15.75"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</row>
    <row r="701" spans="7:59" ht="15.75"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</row>
    <row r="702" spans="7:59" ht="15.75"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</row>
    <row r="703" spans="7:59" ht="15.75"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</row>
    <row r="704" spans="7:59" ht="15.75"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</row>
    <row r="705" spans="7:59" ht="15.75"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</row>
    <row r="706" spans="7:59" ht="15.75"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</row>
    <row r="707" spans="7:59" ht="15.75"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</row>
    <row r="708" spans="7:59" ht="15.75"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</row>
    <row r="709" spans="7:59" ht="15.75"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</row>
    <row r="710" spans="7:59" ht="15.75"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</row>
    <row r="711" spans="7:59" ht="15.75"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</row>
    <row r="712" spans="7:59" ht="15.75"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</row>
    <row r="713" spans="7:59" ht="15.75"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</row>
    <row r="714" spans="7:59" ht="15.75"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</row>
    <row r="715" spans="7:59" ht="15.75"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</row>
    <row r="716" spans="7:59" ht="15.75"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</row>
    <row r="717" spans="7:59" ht="15.75"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</row>
    <row r="718" spans="7:59" ht="15.75"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</row>
    <row r="719" spans="7:59" ht="15.75"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</row>
    <row r="720" spans="7:59" ht="15.75"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</row>
    <row r="721" spans="7:59" ht="15.75"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</row>
    <row r="722" spans="7:59" ht="15.75"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</row>
    <row r="723" spans="7:59" ht="15.75"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</row>
    <row r="724" spans="7:59" ht="15.75"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</row>
    <row r="725" spans="7:59" ht="15.75"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</row>
    <row r="726" spans="7:59" ht="15.75"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</row>
    <row r="727" spans="7:59" ht="15.75"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</row>
    <row r="728" spans="7:59" ht="15.75"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</row>
    <row r="729" spans="7:59" ht="15.75"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</row>
    <row r="730" spans="7:59" ht="15.75"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</row>
    <row r="731" spans="7:59" ht="15.75"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</row>
    <row r="732" spans="7:59" ht="15.75"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</row>
    <row r="733" spans="7:59" ht="15.75"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</row>
    <row r="734" spans="7:59" ht="15.75"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</row>
    <row r="735" spans="7:59" ht="15.75"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</row>
    <row r="736" spans="7:59" ht="15.75"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</row>
    <row r="737" spans="7:59" ht="15.75"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</row>
    <row r="738" spans="7:59" ht="15.75"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</row>
    <row r="739" spans="7:59" ht="15.75"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</row>
    <row r="740" spans="7:59" ht="15.75"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</row>
    <row r="741" spans="7:59" ht="15.75"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</row>
    <row r="742" spans="7:59" ht="15.75"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</row>
    <row r="743" spans="7:59" ht="15.75"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</row>
    <row r="744" spans="7:59" ht="15.75"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</row>
    <row r="745" spans="7:59" ht="15.75"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</row>
    <row r="746" spans="7:59" ht="15.75"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</row>
    <row r="747" spans="7:59" ht="15.75"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</row>
    <row r="748" spans="7:59" ht="15.75"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</row>
    <row r="749" spans="7:59" ht="15.75"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</row>
    <row r="750" spans="7:59" ht="15.75"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</row>
    <row r="751" spans="7:59" ht="15.75"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</row>
    <row r="752" spans="7:59" ht="15.75"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</row>
    <row r="753" spans="7:59" ht="15.75"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</row>
    <row r="754" spans="7:59" ht="15.75"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</row>
    <row r="755" spans="7:59" ht="15.75"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</row>
    <row r="756" spans="7:59" ht="15.75"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</row>
    <row r="757" spans="7:59" ht="15.75"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</row>
    <row r="758" spans="7:59" ht="15.75"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</row>
    <row r="759" spans="7:59" ht="15.75"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</row>
    <row r="760" spans="7:59" ht="15.75"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</row>
    <row r="761" spans="7:59" ht="15.75"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</row>
    <row r="762" spans="7:59" ht="15.75"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</row>
    <row r="763" spans="7:59" ht="15.75"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</row>
    <row r="764" spans="7:59" ht="15.75"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</row>
    <row r="765" spans="7:59" ht="15.75"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</row>
    <row r="766" spans="7:59" ht="15.75"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</row>
    <row r="767" spans="7:59" ht="15.75"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</row>
    <row r="768" spans="7:59" ht="15.75"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</row>
    <row r="769" spans="7:59" ht="15.75"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</row>
    <row r="770" spans="7:59" ht="15.75"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</row>
    <row r="771" spans="7:59" ht="15.75"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</row>
    <row r="772" spans="7:59" ht="15.75"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</row>
    <row r="773" spans="7:59" ht="15.75"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</row>
    <row r="774" spans="7:59" ht="15.75"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</row>
    <row r="775" spans="7:59" ht="15.75"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</row>
    <row r="776" spans="7:59" ht="15.75"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</row>
    <row r="777" spans="7:59" ht="15.75"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</row>
    <row r="778" spans="7:59" ht="15.75"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</row>
    <row r="779" spans="7:59" ht="15.75"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</row>
    <row r="780" spans="7:59" ht="15.75"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</row>
    <row r="781" spans="7:59" ht="15.75"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</row>
    <row r="782" spans="7:59" ht="15.75"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</row>
    <row r="783" spans="7:59" ht="15.75"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</row>
    <row r="784" spans="7:59" ht="15.75"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</row>
    <row r="785" spans="7:59" ht="15.75"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</row>
    <row r="786" spans="7:59" ht="15.75"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</row>
    <row r="787" spans="7:59" ht="15.75"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</row>
    <row r="788" spans="7:59" ht="15.75"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</row>
    <row r="789" spans="7:59" ht="15.75"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</row>
    <row r="790" spans="7:59" ht="15.75"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</row>
    <row r="791" spans="7:59" ht="15.75"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</row>
    <row r="792" spans="7:59" ht="15.75"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</row>
    <row r="793" spans="7:59" ht="15.75"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</row>
    <row r="794" spans="7:59" ht="15.75"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</row>
    <row r="795" spans="7:59" ht="15.75"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</row>
    <row r="796" spans="7:59" ht="15.75"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</row>
    <row r="797" spans="7:59" ht="15.75"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</row>
    <row r="798" spans="7:59" ht="15.75"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</row>
    <row r="799" spans="7:59" ht="15.75"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</row>
    <row r="800" spans="7:59" ht="15.75"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</row>
    <row r="801" spans="7:59" ht="15.75"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</row>
    <row r="802" spans="7:59" ht="15.75"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</row>
    <row r="803" spans="7:59" ht="15.75"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</row>
    <row r="804" spans="7:59" ht="15.75"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</row>
    <row r="805" spans="7:59" ht="15.75"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</row>
    <row r="806" spans="7:59" ht="15.75"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</row>
  </sheetData>
  <sheetProtection/>
  <printOptions horizontalCentered="1"/>
  <pageMargins left="0.5" right="0.5" top="0.91" bottom="0.75" header="0.4" footer="0.16"/>
  <pageSetup fitToHeight="0" fitToWidth="1" horizontalDpi="600" verticalDpi="600" orientation="portrait" scale="69" r:id="rId1"/>
  <headerFooter alignWithMargins="0">
    <oddHeader>&amp;R&amp;"Arial,Bold"&amp;12Town of Ancram
Highway Fund
APPROPRIATIONS</oddHeader>
    <oddFooter>&amp;R&amp;"Arial,Bold"&amp;12PAGE &amp;P</oddFooter>
  </headerFooter>
  <rowBreaks count="1" manualBreakCount="1">
    <brk id="7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0"/>
  <sheetViews>
    <sheetView zoomScalePageLayoutView="0" workbookViewId="0" topLeftCell="A21">
      <selection activeCell="Y37" sqref="Y37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6.7109375" style="16" customWidth="1"/>
    <col min="4" max="4" width="1.7109375" style="14" customWidth="1"/>
    <col min="5" max="5" width="12.7109375" style="14" hidden="1" customWidth="1"/>
    <col min="6" max="6" width="1.8515625" style="14" hidden="1" customWidth="1"/>
    <col min="7" max="7" width="15.7109375" style="14" hidden="1" customWidth="1"/>
    <col min="8" max="8" width="1.7109375" style="14" hidden="1" customWidth="1"/>
    <col min="9" max="9" width="15.7109375" style="14" hidden="1" customWidth="1"/>
    <col min="10" max="10" width="1.7109375" style="14" hidden="1" customWidth="1"/>
    <col min="11" max="11" width="15.7109375" style="14" hidden="1" customWidth="1"/>
    <col min="12" max="12" width="1.7109375" style="14" hidden="1" customWidth="1"/>
    <col min="13" max="13" width="14.00390625" style="14" hidden="1" customWidth="1"/>
    <col min="14" max="14" width="1.7109375" style="14" customWidth="1"/>
    <col min="15" max="15" width="14.0039062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1.7109375" style="14" customWidth="1"/>
    <col min="21" max="21" width="15.7109375" style="14" customWidth="1"/>
    <col min="22" max="22" width="1.7109375" style="14" customWidth="1"/>
    <col min="23" max="23" width="15.7109375" style="14" customWidth="1"/>
    <col min="24" max="24" width="1.7109375" style="14" customWidth="1"/>
    <col min="25" max="25" width="15.7109375" style="14" customWidth="1"/>
    <col min="26" max="26" width="9.140625" style="14" customWidth="1"/>
    <col min="27" max="28" width="9.8515625" style="14" customWidth="1"/>
    <col min="29" max="16384" width="9.140625" style="14" customWidth="1"/>
  </cols>
  <sheetData>
    <row r="1" spans="1:25" ht="15.75">
      <c r="A1" s="5" t="s">
        <v>270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6"/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6"/>
      <c r="B3" s="7"/>
      <c r="C3" s="8"/>
      <c r="D3" s="6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43</v>
      </c>
      <c r="R3" s="9"/>
      <c r="S3" s="9" t="s">
        <v>43</v>
      </c>
      <c r="T3" s="9"/>
      <c r="U3" s="9" t="s">
        <v>44</v>
      </c>
      <c r="V3" s="9"/>
      <c r="W3" s="9"/>
      <c r="X3" s="9"/>
      <c r="Y3" s="9"/>
    </row>
    <row r="4" spans="1:25" ht="15.75">
      <c r="A4" s="6"/>
      <c r="B4" s="7"/>
      <c r="C4" s="8"/>
      <c r="D4" s="6"/>
      <c r="E4" s="9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45</v>
      </c>
      <c r="R4" s="9"/>
      <c r="S4" s="9" t="s">
        <v>45</v>
      </c>
      <c r="T4" s="9"/>
      <c r="U4" s="9" t="s">
        <v>46</v>
      </c>
      <c r="V4" s="9"/>
      <c r="W4" s="9"/>
      <c r="X4" s="9"/>
      <c r="Y4" s="9"/>
    </row>
    <row r="5" spans="1:25" ht="15.75">
      <c r="A5" s="6"/>
      <c r="B5" s="7"/>
      <c r="C5" s="8"/>
      <c r="D5" s="6"/>
      <c r="E5" s="9"/>
      <c r="F5" s="6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47</v>
      </c>
      <c r="R5" s="9"/>
      <c r="S5" s="9" t="s">
        <v>47</v>
      </c>
      <c r="T5" s="9"/>
      <c r="U5" s="9" t="s">
        <v>48</v>
      </c>
      <c r="V5" s="9"/>
      <c r="W5" s="9" t="s">
        <v>49</v>
      </c>
      <c r="X5" s="9"/>
      <c r="Y5" s="9" t="s">
        <v>50</v>
      </c>
    </row>
    <row r="6" spans="1:25" ht="15.75">
      <c r="A6" s="6" t="s">
        <v>271</v>
      </c>
      <c r="B6" s="7"/>
      <c r="C6" s="8"/>
      <c r="D6" s="6"/>
      <c r="E6" s="9" t="s">
        <v>256</v>
      </c>
      <c r="F6" s="9"/>
      <c r="G6" s="9" t="s">
        <v>51</v>
      </c>
      <c r="H6" s="9"/>
      <c r="I6" s="9" t="s">
        <v>51</v>
      </c>
      <c r="J6" s="9"/>
      <c r="K6" s="9" t="s">
        <v>51</v>
      </c>
      <c r="L6" s="9"/>
      <c r="M6" s="9" t="s">
        <v>51</v>
      </c>
      <c r="N6" s="9"/>
      <c r="O6" s="9" t="s">
        <v>51</v>
      </c>
      <c r="P6" s="9"/>
      <c r="Q6" s="9" t="s">
        <v>50</v>
      </c>
      <c r="R6" s="9"/>
      <c r="S6" s="9" t="s">
        <v>52</v>
      </c>
      <c r="T6" s="9"/>
      <c r="U6" s="9" t="s">
        <v>44</v>
      </c>
      <c r="V6" s="9"/>
      <c r="W6" s="9" t="s">
        <v>43</v>
      </c>
      <c r="X6" s="9"/>
      <c r="Y6" s="9" t="s">
        <v>43</v>
      </c>
    </row>
    <row r="7" spans="1:57" ht="15.75">
      <c r="A7" s="6" t="s">
        <v>53</v>
      </c>
      <c r="B7" s="7"/>
      <c r="C7" s="8" t="s">
        <v>13</v>
      </c>
      <c r="D7" s="6"/>
      <c r="E7" s="9">
        <v>2015</v>
      </c>
      <c r="F7" s="9"/>
      <c r="G7" s="9">
        <v>2016</v>
      </c>
      <c r="H7" s="9"/>
      <c r="I7" s="9">
        <v>2017</v>
      </c>
      <c r="J7" s="9"/>
      <c r="K7" s="9">
        <v>2018</v>
      </c>
      <c r="L7" s="9"/>
      <c r="M7" s="9">
        <v>2019</v>
      </c>
      <c r="N7" s="9"/>
      <c r="O7" s="9">
        <v>2020</v>
      </c>
      <c r="P7" s="9"/>
      <c r="Q7" s="9">
        <v>2021</v>
      </c>
      <c r="R7" s="9"/>
      <c r="S7" s="9">
        <v>2021</v>
      </c>
      <c r="T7" s="9"/>
      <c r="U7" s="9">
        <v>2022</v>
      </c>
      <c r="V7" s="9"/>
      <c r="W7" s="9">
        <v>2022</v>
      </c>
      <c r="X7" s="9"/>
      <c r="Y7" s="9">
        <v>2022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5.75">
      <c r="A8" s="6" t="s">
        <v>272</v>
      </c>
      <c r="B8" s="7"/>
      <c r="C8" s="8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6"/>
      <c r="T8" s="9"/>
      <c r="U8" s="9"/>
      <c r="V8" s="9"/>
      <c r="W8" s="9"/>
      <c r="X8" s="9"/>
      <c r="Y8" s="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6.5" thickBot="1">
      <c r="A9" s="6" t="s">
        <v>273</v>
      </c>
      <c r="B9" s="7" t="s">
        <v>22</v>
      </c>
      <c r="C9" s="8">
        <v>1001</v>
      </c>
      <c r="D9" s="6"/>
      <c r="E9" s="26">
        <v>639400</v>
      </c>
      <c r="F9" s="13"/>
      <c r="G9" s="26">
        <v>697950</v>
      </c>
      <c r="H9" s="13"/>
      <c r="I9" s="26">
        <v>700250</v>
      </c>
      <c r="J9" s="40"/>
      <c r="K9" s="26">
        <v>637350</v>
      </c>
      <c r="L9" s="9"/>
      <c r="M9" s="26">
        <v>637350</v>
      </c>
      <c r="N9" s="40"/>
      <c r="O9" s="26">
        <v>628803</v>
      </c>
      <c r="P9" s="9"/>
      <c r="Q9" s="26">
        <v>615562</v>
      </c>
      <c r="R9" s="9"/>
      <c r="S9" s="26">
        <v>615562</v>
      </c>
      <c r="T9" s="9"/>
      <c r="U9" s="26">
        <v>671762</v>
      </c>
      <c r="V9" s="9"/>
      <c r="W9" s="26">
        <v>630218</v>
      </c>
      <c r="X9" s="9"/>
      <c r="Y9" s="26">
        <f>+' Summary'!J12</f>
        <v>670218.25</v>
      </c>
      <c r="Z9" s="123" t="s">
        <v>274</v>
      </c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9" ht="16.5" thickTop="1">
      <c r="A10" s="14" t="s">
        <v>179</v>
      </c>
      <c r="B10" s="7"/>
      <c r="C10" s="8"/>
      <c r="D10" s="1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45" t="s">
        <v>0</v>
      </c>
      <c r="AA10" s="122" t="s">
        <v>275</v>
      </c>
      <c r="AB10" s="122"/>
      <c r="AC10" s="122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19"/>
      <c r="BG10" s="19"/>
    </row>
    <row r="11" spans="1:59" ht="15.75">
      <c r="A11" s="14" t="s">
        <v>276</v>
      </c>
      <c r="B11" s="15" t="s">
        <v>22</v>
      </c>
      <c r="C11" s="16">
        <v>1120</v>
      </c>
      <c r="D11" s="17"/>
      <c r="E11" s="18">
        <v>0</v>
      </c>
      <c r="F11" s="20"/>
      <c r="G11" s="18">
        <v>0</v>
      </c>
      <c r="H11" s="20"/>
      <c r="I11" s="18">
        <v>0</v>
      </c>
      <c r="J11" s="20"/>
      <c r="K11" s="18">
        <v>0</v>
      </c>
      <c r="L11" s="19"/>
      <c r="M11" s="18">
        <v>0</v>
      </c>
      <c r="N11" s="20"/>
      <c r="O11" s="18">
        <v>0</v>
      </c>
      <c r="P11" s="19"/>
      <c r="Q11" s="18">
        <v>0</v>
      </c>
      <c r="R11" s="19"/>
      <c r="S11" s="18">
        <v>0</v>
      </c>
      <c r="T11" s="19"/>
      <c r="U11" s="39">
        <v>0</v>
      </c>
      <c r="V11" s="19"/>
      <c r="W11" s="39">
        <v>0</v>
      </c>
      <c r="X11" s="19"/>
      <c r="Y11" s="39">
        <v>0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19"/>
      <c r="BG11" s="19"/>
    </row>
    <row r="12" spans="1:59" ht="15.75">
      <c r="A12" s="14" t="s">
        <v>277</v>
      </c>
      <c r="B12" s="7"/>
      <c r="C12" s="8"/>
      <c r="D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19"/>
      <c r="BG12" s="19"/>
    </row>
    <row r="13" spans="1:59" ht="15.75">
      <c r="A13" s="14" t="s">
        <v>278</v>
      </c>
      <c r="B13" s="15" t="s">
        <v>22</v>
      </c>
      <c r="C13" s="16">
        <v>2300</v>
      </c>
      <c r="D13" s="17"/>
      <c r="E13" s="18">
        <v>14235</v>
      </c>
      <c r="F13" s="20"/>
      <c r="G13" s="18">
        <v>8702</v>
      </c>
      <c r="H13" s="20"/>
      <c r="I13" s="18">
        <v>17315</v>
      </c>
      <c r="J13" s="20"/>
      <c r="K13" s="39">
        <v>19978</v>
      </c>
      <c r="L13" s="19"/>
      <c r="M13" s="39">
        <v>19978</v>
      </c>
      <c r="N13" s="40"/>
      <c r="O13" s="39">
        <v>9317.06</v>
      </c>
      <c r="P13" s="19"/>
      <c r="Q13" s="109">
        <v>0</v>
      </c>
      <c r="R13" s="19"/>
      <c r="S13" s="109">
        <v>0</v>
      </c>
      <c r="T13" s="19"/>
      <c r="U13" s="39">
        <v>0</v>
      </c>
      <c r="V13" s="19"/>
      <c r="W13" s="39">
        <v>0</v>
      </c>
      <c r="X13" s="19"/>
      <c r="Y13" s="39">
        <v>0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19"/>
      <c r="BG13" s="19"/>
    </row>
    <row r="14" spans="1:59" ht="15.75">
      <c r="A14" s="14" t="s">
        <v>201</v>
      </c>
      <c r="B14" s="15" t="s">
        <v>22</v>
      </c>
      <c r="C14" s="16">
        <v>2401</v>
      </c>
      <c r="D14" s="17"/>
      <c r="E14" s="23">
        <v>644</v>
      </c>
      <c r="F14" s="20"/>
      <c r="G14" s="23">
        <v>1061</v>
      </c>
      <c r="H14" s="20"/>
      <c r="I14" s="23">
        <v>923</v>
      </c>
      <c r="J14" s="20"/>
      <c r="K14" s="41">
        <v>2343</v>
      </c>
      <c r="L14" s="19"/>
      <c r="M14" s="41">
        <v>2343</v>
      </c>
      <c r="N14" s="40"/>
      <c r="O14" s="41">
        <v>1985.94</v>
      </c>
      <c r="P14" s="19"/>
      <c r="Q14" s="110">
        <v>1000</v>
      </c>
      <c r="R14" s="19"/>
      <c r="S14" s="110">
        <v>1000</v>
      </c>
      <c r="T14" s="19"/>
      <c r="U14" s="41">
        <v>1000</v>
      </c>
      <c r="V14" s="19"/>
      <c r="W14" s="41">
        <v>1000</v>
      </c>
      <c r="X14" s="19"/>
      <c r="Y14" s="41">
        <v>1000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19"/>
      <c r="BG14" s="19"/>
    </row>
    <row r="15" spans="1:59" ht="15.75">
      <c r="A15" s="14" t="s">
        <v>279</v>
      </c>
      <c r="B15" s="15" t="s">
        <v>22</v>
      </c>
      <c r="C15" s="16">
        <v>2655</v>
      </c>
      <c r="D15" s="17"/>
      <c r="E15" s="23">
        <v>23040</v>
      </c>
      <c r="F15" s="20"/>
      <c r="G15" s="23">
        <v>6191</v>
      </c>
      <c r="H15" s="20"/>
      <c r="I15" s="23">
        <v>660</v>
      </c>
      <c r="J15" s="20"/>
      <c r="K15" s="41">
        <v>789</v>
      </c>
      <c r="L15" s="19"/>
      <c r="M15" s="41">
        <v>789</v>
      </c>
      <c r="N15" s="40"/>
      <c r="O15" s="41">
        <v>38199.4</v>
      </c>
      <c r="P15" s="19"/>
      <c r="Q15" s="110">
        <v>3500</v>
      </c>
      <c r="R15" s="19"/>
      <c r="S15" s="110">
        <v>3500</v>
      </c>
      <c r="T15" s="19"/>
      <c r="U15" s="41">
        <v>7500</v>
      </c>
      <c r="V15" s="19"/>
      <c r="W15" s="41">
        <v>7500</v>
      </c>
      <c r="X15" s="19"/>
      <c r="Y15" s="41">
        <v>7500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19"/>
      <c r="BG15" s="19"/>
    </row>
    <row r="16" spans="1:59" ht="15.75">
      <c r="A16" s="14" t="s">
        <v>280</v>
      </c>
      <c r="B16" s="15" t="s">
        <v>22</v>
      </c>
      <c r="C16" s="16">
        <v>2660</v>
      </c>
      <c r="D16" s="17"/>
      <c r="E16" s="18">
        <v>1030</v>
      </c>
      <c r="F16" s="20"/>
      <c r="G16" s="18">
        <v>953</v>
      </c>
      <c r="H16" s="20"/>
      <c r="I16" s="18">
        <v>2246</v>
      </c>
      <c r="J16" s="20"/>
      <c r="K16" s="39">
        <v>0</v>
      </c>
      <c r="L16" s="19"/>
      <c r="M16" s="39">
        <v>0</v>
      </c>
      <c r="N16" s="40"/>
      <c r="O16" s="39">
        <v>560.2</v>
      </c>
      <c r="P16" s="19"/>
      <c r="Q16" s="109">
        <v>1000</v>
      </c>
      <c r="R16" s="19"/>
      <c r="S16" s="109">
        <v>1000</v>
      </c>
      <c r="T16" s="19"/>
      <c r="U16" s="39">
        <v>3000</v>
      </c>
      <c r="V16" s="19"/>
      <c r="W16" s="39">
        <v>3000</v>
      </c>
      <c r="X16" s="19"/>
      <c r="Y16" s="39">
        <v>3000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19"/>
      <c r="BG16" s="19"/>
    </row>
    <row r="17" spans="1:59" ht="15.75">
      <c r="A17" s="14" t="s">
        <v>281</v>
      </c>
      <c r="B17" s="15" t="s">
        <v>22</v>
      </c>
      <c r="C17" s="16">
        <v>2680</v>
      </c>
      <c r="D17" s="17"/>
      <c r="E17" s="18">
        <v>0</v>
      </c>
      <c r="F17" s="20"/>
      <c r="G17" s="18">
        <v>2776</v>
      </c>
      <c r="H17" s="20"/>
      <c r="I17" s="18">
        <v>7770</v>
      </c>
      <c r="J17" s="20"/>
      <c r="K17" s="39">
        <v>0</v>
      </c>
      <c r="L17" s="19"/>
      <c r="M17" s="39">
        <v>0</v>
      </c>
      <c r="N17" s="40"/>
      <c r="O17" s="39">
        <v>0</v>
      </c>
      <c r="P17" s="19"/>
      <c r="Q17" s="109">
        <v>0</v>
      </c>
      <c r="R17" s="19"/>
      <c r="S17" s="109">
        <v>0</v>
      </c>
      <c r="T17" s="19"/>
      <c r="U17" s="39">
        <v>0</v>
      </c>
      <c r="V17" s="19"/>
      <c r="W17" s="39">
        <v>0</v>
      </c>
      <c r="X17" s="19"/>
      <c r="Y17" s="39">
        <v>0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19"/>
      <c r="BG17" s="19"/>
    </row>
    <row r="18" spans="1:59" ht="15.75">
      <c r="A18" s="14" t="s">
        <v>282</v>
      </c>
      <c r="B18" s="15" t="s">
        <v>22</v>
      </c>
      <c r="D18" s="17"/>
      <c r="E18" s="18">
        <v>1335</v>
      </c>
      <c r="F18" s="20"/>
      <c r="G18" s="18">
        <v>100</v>
      </c>
      <c r="H18" s="20"/>
      <c r="I18" s="18">
        <v>595</v>
      </c>
      <c r="J18" s="20"/>
      <c r="K18" s="39">
        <v>538</v>
      </c>
      <c r="L18" s="19"/>
      <c r="M18" s="39">
        <v>538</v>
      </c>
      <c r="N18" s="40"/>
      <c r="O18" s="39">
        <v>200</v>
      </c>
      <c r="P18" s="19"/>
      <c r="Q18" s="109">
        <v>0</v>
      </c>
      <c r="R18" s="19"/>
      <c r="S18" s="109">
        <v>0</v>
      </c>
      <c r="T18" s="19"/>
      <c r="U18" s="39">
        <v>0</v>
      </c>
      <c r="V18" s="19"/>
      <c r="W18" s="39">
        <v>0</v>
      </c>
      <c r="X18" s="19"/>
      <c r="Y18" s="39">
        <v>0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19"/>
      <c r="BG18" s="19"/>
    </row>
    <row r="19" spans="1:59" ht="15.75">
      <c r="A19" s="47"/>
      <c r="D19" s="17"/>
      <c r="E19" s="18">
        <v>0</v>
      </c>
      <c r="F19" s="20"/>
      <c r="G19" s="18">
        <v>0</v>
      </c>
      <c r="H19" s="20"/>
      <c r="I19" s="18">
        <v>0</v>
      </c>
      <c r="J19" s="20"/>
      <c r="K19" s="39">
        <v>0</v>
      </c>
      <c r="L19" s="19"/>
      <c r="M19" s="39">
        <v>0</v>
      </c>
      <c r="N19" s="40"/>
      <c r="O19" s="39">
        <v>0</v>
      </c>
      <c r="P19" s="19"/>
      <c r="Q19" s="109">
        <v>0</v>
      </c>
      <c r="R19" s="19"/>
      <c r="S19" s="109">
        <v>0</v>
      </c>
      <c r="T19" s="19"/>
      <c r="U19" s="39">
        <v>0</v>
      </c>
      <c r="V19" s="19"/>
      <c r="W19" s="39">
        <v>0</v>
      </c>
      <c r="X19" s="19"/>
      <c r="Y19" s="39">
        <v>0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19"/>
      <c r="BG19" s="19"/>
    </row>
    <row r="20" spans="1:59" ht="9.75" customHeight="1">
      <c r="A20" s="6"/>
      <c r="B20" s="7"/>
      <c r="C20" s="8"/>
      <c r="D20" s="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19"/>
      <c r="BG20" s="19"/>
    </row>
    <row r="21" spans="1:59" ht="15.75">
      <c r="A21" s="6" t="s">
        <v>236</v>
      </c>
      <c r="B21" s="7"/>
      <c r="C21" s="8"/>
      <c r="D21" s="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19"/>
      <c r="BG21" s="19"/>
    </row>
    <row r="22" spans="1:59" ht="15.75">
      <c r="A22" s="14" t="s">
        <v>283</v>
      </c>
      <c r="B22" s="15" t="s">
        <v>22</v>
      </c>
      <c r="C22" s="16">
        <v>3501</v>
      </c>
      <c r="D22" s="17"/>
      <c r="E22" s="18">
        <v>158653</v>
      </c>
      <c r="F22" s="20"/>
      <c r="G22" s="18">
        <v>138568</v>
      </c>
      <c r="H22" s="20"/>
      <c r="I22" s="18">
        <v>196292</v>
      </c>
      <c r="J22" s="20"/>
      <c r="K22" s="18">
        <v>196357</v>
      </c>
      <c r="L22" s="19"/>
      <c r="M22" s="18">
        <v>196357</v>
      </c>
      <c r="N22" s="20"/>
      <c r="O22" s="18">
        <v>157101.13</v>
      </c>
      <c r="P22" s="19"/>
      <c r="Q22" s="109">
        <v>136000</v>
      </c>
      <c r="R22" s="19"/>
      <c r="S22" s="109">
        <v>305700</v>
      </c>
      <c r="T22" s="19"/>
      <c r="U22" s="39">
        <v>266000</v>
      </c>
      <c r="V22" s="19"/>
      <c r="W22" s="39">
        <v>266000</v>
      </c>
      <c r="X22" s="19"/>
      <c r="Y22" s="39">
        <v>266000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19"/>
      <c r="BG22" s="19"/>
    </row>
    <row r="23" spans="1:59" ht="15.75">
      <c r="A23" s="14" t="s">
        <v>284</v>
      </c>
      <c r="B23" s="15" t="s">
        <v>22</v>
      </c>
      <c r="C23" s="16">
        <v>3505</v>
      </c>
      <c r="D23" s="17"/>
      <c r="E23" s="23">
        <v>0</v>
      </c>
      <c r="F23" s="20"/>
      <c r="G23" s="23">
        <v>31629</v>
      </c>
      <c r="H23" s="20"/>
      <c r="I23" s="23">
        <v>0</v>
      </c>
      <c r="J23" s="20"/>
      <c r="K23" s="23">
        <v>0</v>
      </c>
      <c r="L23" s="19"/>
      <c r="M23" s="23">
        <v>0</v>
      </c>
      <c r="N23" s="20"/>
      <c r="O23" s="23">
        <v>0</v>
      </c>
      <c r="P23" s="19"/>
      <c r="Q23" s="110">
        <v>0</v>
      </c>
      <c r="R23" s="19"/>
      <c r="S23" s="110">
        <v>0</v>
      </c>
      <c r="T23" s="19"/>
      <c r="U23" s="41">
        <v>0</v>
      </c>
      <c r="V23" s="19"/>
      <c r="W23" s="41">
        <v>0</v>
      </c>
      <c r="X23" s="19"/>
      <c r="Y23" s="41">
        <v>0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19"/>
      <c r="BG23" s="19"/>
    </row>
    <row r="24" spans="1:59" ht="15.75">
      <c r="A24" s="14" t="s">
        <v>285</v>
      </c>
      <c r="B24" s="15" t="s">
        <v>22</v>
      </c>
      <c r="C24" s="16">
        <v>3506</v>
      </c>
      <c r="D24" s="17"/>
      <c r="E24" s="23">
        <v>0</v>
      </c>
      <c r="F24" s="20"/>
      <c r="G24" s="23">
        <v>0</v>
      </c>
      <c r="H24" s="20"/>
      <c r="I24" s="23">
        <v>0</v>
      </c>
      <c r="J24" s="20"/>
      <c r="K24" s="23">
        <v>2767</v>
      </c>
      <c r="L24" s="19"/>
      <c r="M24" s="23">
        <v>2767</v>
      </c>
      <c r="N24" s="20"/>
      <c r="O24" s="23">
        <v>0</v>
      </c>
      <c r="P24" s="19"/>
      <c r="Q24" s="110">
        <v>0</v>
      </c>
      <c r="R24" s="19"/>
      <c r="S24" s="110">
        <v>0</v>
      </c>
      <c r="T24" s="19"/>
      <c r="U24" s="41">
        <v>0</v>
      </c>
      <c r="V24" s="19"/>
      <c r="W24" s="41">
        <v>0</v>
      </c>
      <c r="X24" s="19"/>
      <c r="Y24" s="41">
        <v>0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19"/>
      <c r="BG24" s="19"/>
    </row>
    <row r="25" spans="1:59" ht="24" customHeight="1">
      <c r="A25" s="6" t="s">
        <v>243</v>
      </c>
      <c r="B25" s="7"/>
      <c r="C25" s="8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19"/>
      <c r="BG25" s="19"/>
    </row>
    <row r="26" spans="1:59" ht="15.75">
      <c r="A26" s="47" t="s">
        <v>286</v>
      </c>
      <c r="B26" s="15" t="s">
        <v>22</v>
      </c>
      <c r="C26" s="16">
        <v>4960</v>
      </c>
      <c r="D26" s="17"/>
      <c r="E26" s="18">
        <v>0</v>
      </c>
      <c r="F26" s="20"/>
      <c r="G26" s="18">
        <v>0</v>
      </c>
      <c r="H26" s="20"/>
      <c r="I26" s="18">
        <v>0</v>
      </c>
      <c r="J26" s="20"/>
      <c r="K26" s="18">
        <v>16604</v>
      </c>
      <c r="L26" s="19"/>
      <c r="M26" s="18">
        <v>16604</v>
      </c>
      <c r="N26" s="20"/>
      <c r="O26" s="18">
        <v>0</v>
      </c>
      <c r="P26" s="19"/>
      <c r="Q26" s="109">
        <v>0</v>
      </c>
      <c r="R26" s="19"/>
      <c r="S26" s="109">
        <v>0</v>
      </c>
      <c r="T26" s="19"/>
      <c r="U26" s="39">
        <v>0</v>
      </c>
      <c r="V26" s="19"/>
      <c r="W26" s="39">
        <v>0</v>
      </c>
      <c r="X26" s="19"/>
      <c r="Y26" s="39">
        <v>0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19"/>
      <c r="BG26" s="19"/>
    </row>
    <row r="27" spans="1:59" ht="15.75">
      <c r="A27" s="48"/>
      <c r="B27" s="15" t="s">
        <v>22</v>
      </c>
      <c r="C27" s="16" t="s">
        <v>287</v>
      </c>
      <c r="D27" s="17"/>
      <c r="E27" s="18">
        <v>0</v>
      </c>
      <c r="F27" s="20"/>
      <c r="G27" s="18">
        <v>0</v>
      </c>
      <c r="H27" s="20"/>
      <c r="I27" s="18">
        <v>0</v>
      </c>
      <c r="J27" s="20"/>
      <c r="K27" s="18">
        <v>0</v>
      </c>
      <c r="L27" s="19"/>
      <c r="M27" s="18">
        <v>0</v>
      </c>
      <c r="N27" s="20"/>
      <c r="O27" s="18">
        <v>0</v>
      </c>
      <c r="P27" s="19"/>
      <c r="Q27" s="109">
        <v>0</v>
      </c>
      <c r="R27" s="19"/>
      <c r="S27" s="109">
        <v>0</v>
      </c>
      <c r="T27" s="19"/>
      <c r="U27" s="39">
        <v>0</v>
      </c>
      <c r="V27" s="19"/>
      <c r="W27" s="39">
        <v>0</v>
      </c>
      <c r="X27" s="19"/>
      <c r="Y27" s="39">
        <v>0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19"/>
      <c r="BG27" s="19"/>
    </row>
    <row r="28" spans="1:59" ht="15.75">
      <c r="A28" s="49"/>
      <c r="D28" s="17"/>
      <c r="E28" s="18"/>
      <c r="F28" s="20"/>
      <c r="G28" s="18"/>
      <c r="H28" s="20"/>
      <c r="I28" s="18"/>
      <c r="J28" s="20"/>
      <c r="K28" s="18"/>
      <c r="L28" s="19"/>
      <c r="M28" s="18"/>
      <c r="N28" s="20"/>
      <c r="O28" s="18"/>
      <c r="P28" s="19"/>
      <c r="Q28" s="109">
        <v>0</v>
      </c>
      <c r="R28" s="19"/>
      <c r="S28" s="109">
        <v>0</v>
      </c>
      <c r="T28" s="19"/>
      <c r="U28" s="39">
        <v>0</v>
      </c>
      <c r="V28" s="19"/>
      <c r="W28" s="39">
        <v>0</v>
      </c>
      <c r="X28" s="19"/>
      <c r="Y28" s="39">
        <v>0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19"/>
      <c r="BG28" s="19"/>
    </row>
    <row r="29" spans="1:59" ht="15.75">
      <c r="A29" s="14" t="s">
        <v>288</v>
      </c>
      <c r="B29" s="15" t="s">
        <v>22</v>
      </c>
      <c r="C29" s="16">
        <v>5031</v>
      </c>
      <c r="D29" s="17"/>
      <c r="E29" s="18"/>
      <c r="F29" s="20"/>
      <c r="G29" s="18"/>
      <c r="H29" s="20"/>
      <c r="I29" s="18">
        <v>244227</v>
      </c>
      <c r="J29" s="20"/>
      <c r="K29" s="18">
        <v>21000</v>
      </c>
      <c r="L29" s="19"/>
      <c r="M29" s="18">
        <v>21000</v>
      </c>
      <c r="N29" s="20"/>
      <c r="O29" s="18">
        <v>0</v>
      </c>
      <c r="P29" s="19"/>
      <c r="Q29" s="109"/>
      <c r="R29" s="19"/>
      <c r="S29" s="109"/>
      <c r="T29" s="19"/>
      <c r="U29" s="39"/>
      <c r="V29" s="19"/>
      <c r="W29" s="39"/>
      <c r="X29" s="19"/>
      <c r="Y29" s="39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9"/>
      <c r="BG29" s="19"/>
    </row>
    <row r="30" spans="1:59" ht="15.75">
      <c r="A30" s="14" t="s">
        <v>289</v>
      </c>
      <c r="B30" s="15" t="s">
        <v>22</v>
      </c>
      <c r="C30" s="16">
        <v>5710</v>
      </c>
      <c r="D30" s="17"/>
      <c r="E30" s="18">
        <v>396665</v>
      </c>
      <c r="F30" s="20"/>
      <c r="G30" s="18">
        <v>0</v>
      </c>
      <c r="H30" s="20"/>
      <c r="I30" s="18">
        <v>0</v>
      </c>
      <c r="J30" s="20"/>
      <c r="K30" s="18">
        <v>0</v>
      </c>
      <c r="L30" s="19"/>
      <c r="M30" s="18">
        <v>0</v>
      </c>
      <c r="N30" s="20"/>
      <c r="O30" s="18">
        <v>212143</v>
      </c>
      <c r="P30" s="19"/>
      <c r="Q30" s="109">
        <v>0</v>
      </c>
      <c r="R30" s="19"/>
      <c r="S30" s="109">
        <v>0</v>
      </c>
      <c r="T30" s="19"/>
      <c r="U30" s="39">
        <v>0</v>
      </c>
      <c r="V30" s="19"/>
      <c r="W30" s="39">
        <v>0</v>
      </c>
      <c r="X30" s="19"/>
      <c r="Y30" s="39">
        <v>0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19"/>
      <c r="BG30" s="19"/>
    </row>
    <row r="31" spans="1:59" ht="16.5" thickBot="1">
      <c r="A31" s="6" t="s">
        <v>251</v>
      </c>
      <c r="B31" s="7"/>
      <c r="C31" s="8"/>
      <c r="D31" s="10"/>
      <c r="E31" s="26">
        <f>SUM(E11:E30)</f>
        <v>595602</v>
      </c>
      <c r="F31" s="40"/>
      <c r="G31" s="26">
        <f>SUM(G11:G30)</f>
        <v>189980</v>
      </c>
      <c r="H31" s="40"/>
      <c r="I31" s="26">
        <f>SUM(I11:I30)</f>
        <v>470028</v>
      </c>
      <c r="J31" s="40"/>
      <c r="K31" s="26">
        <f>SUM(K11:K30)</f>
        <v>260376</v>
      </c>
      <c r="L31" s="40"/>
      <c r="M31" s="26">
        <f>SUM(M11:M30)</f>
        <v>260376</v>
      </c>
      <c r="N31" s="22"/>
      <c r="O31" s="26">
        <f>SUM(O11:O30)</f>
        <v>419506.73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19"/>
      <c r="BG31" s="19"/>
    </row>
    <row r="32" spans="1:59" ht="17.25" thickBot="1" thickTop="1">
      <c r="A32" s="6" t="s">
        <v>252</v>
      </c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22"/>
      <c r="M32" s="22"/>
      <c r="N32" s="22"/>
      <c r="O32" s="22"/>
      <c r="P32" s="22"/>
      <c r="Q32" s="28">
        <f>SUM(Q11:Q30)</f>
        <v>141500</v>
      </c>
      <c r="R32" s="22"/>
      <c r="S32" s="28">
        <f>SUM(S11:S30)</f>
        <v>311200</v>
      </c>
      <c r="T32" s="22"/>
      <c r="U32" s="28">
        <f>SUM(U11:U30)</f>
        <v>277500</v>
      </c>
      <c r="V32" s="22"/>
      <c r="W32" s="28">
        <f>SUM(W11:W30)</f>
        <v>277500</v>
      </c>
      <c r="X32" s="22"/>
      <c r="Y32" s="28">
        <f>SUM(Y11:Y30)</f>
        <v>277500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19"/>
      <c r="BG32" s="19"/>
    </row>
    <row r="33" spans="1:59" ht="3" customHeight="1" thickBot="1">
      <c r="A33" s="52"/>
      <c r="B33" s="50"/>
      <c r="C33" s="51"/>
      <c r="D33" s="24"/>
      <c r="E33" s="13"/>
      <c r="F33" s="24"/>
      <c r="G33" s="13"/>
      <c r="H33" s="13"/>
      <c r="I33" s="13"/>
      <c r="J33" s="13"/>
      <c r="K33" s="13"/>
      <c r="L33" s="22"/>
      <c r="M33" s="22"/>
      <c r="N33" s="22"/>
      <c r="O33" s="22"/>
      <c r="P33" s="22"/>
      <c r="Q33" s="29"/>
      <c r="R33" s="22"/>
      <c r="S33" s="29"/>
      <c r="T33" s="22"/>
      <c r="U33" s="29"/>
      <c r="V33" s="22"/>
      <c r="W33" s="29"/>
      <c r="X33" s="22"/>
      <c r="Y33" s="29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19"/>
      <c r="BG33" s="19"/>
    </row>
    <row r="34" spans="1:59" ht="15.75">
      <c r="A34" s="52"/>
      <c r="B34" s="50"/>
      <c r="C34" s="51"/>
      <c r="D34" s="24"/>
      <c r="E34" s="13"/>
      <c r="F34" s="24"/>
      <c r="G34" s="13"/>
      <c r="H34" s="13"/>
      <c r="I34" s="13"/>
      <c r="J34" s="13"/>
      <c r="K34" s="1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19"/>
      <c r="BG34" s="19"/>
    </row>
    <row r="35" spans="1:59" ht="15.75">
      <c r="A35" s="30" t="s">
        <v>253</v>
      </c>
      <c r="B35" s="31"/>
      <c r="C35" s="32"/>
      <c r="D35" s="10"/>
      <c r="E35" s="13"/>
      <c r="F35" s="24"/>
      <c r="G35" s="13"/>
      <c r="H35" s="13"/>
      <c r="I35" s="13"/>
      <c r="J35" s="13"/>
      <c r="K35" s="1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19"/>
      <c r="BG35" s="19"/>
    </row>
    <row r="36" spans="1:59" ht="16.5" thickBot="1">
      <c r="A36" s="14" t="s">
        <v>254</v>
      </c>
      <c r="D36" s="10"/>
      <c r="E36" s="13"/>
      <c r="F36" s="24"/>
      <c r="G36" s="13"/>
      <c r="H36" s="13"/>
      <c r="I36" s="13"/>
      <c r="J36" s="13"/>
      <c r="K36" s="13"/>
      <c r="L36" s="22"/>
      <c r="M36" s="22"/>
      <c r="N36" s="22"/>
      <c r="O36" s="22"/>
      <c r="P36" s="22"/>
      <c r="Q36" s="112">
        <v>25000</v>
      </c>
      <c r="R36" s="22"/>
      <c r="S36" s="112">
        <v>25000</v>
      </c>
      <c r="T36" s="22"/>
      <c r="U36" s="28">
        <v>25000</v>
      </c>
      <c r="V36" s="22"/>
      <c r="W36" s="28">
        <v>65000</v>
      </c>
      <c r="X36" s="22"/>
      <c r="Y36" s="28">
        <v>25000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19"/>
      <c r="BG36" s="19"/>
    </row>
    <row r="37" spans="3:59" ht="3" customHeight="1" thickBot="1">
      <c r="C37" s="8"/>
      <c r="D37" s="10"/>
      <c r="E37" s="13"/>
      <c r="F37" s="24"/>
      <c r="G37" s="13"/>
      <c r="H37" s="13"/>
      <c r="I37" s="13"/>
      <c r="J37" s="13"/>
      <c r="K37" s="13"/>
      <c r="L37" s="22"/>
      <c r="M37" s="22"/>
      <c r="N37" s="22"/>
      <c r="O37" s="22"/>
      <c r="P37" s="22"/>
      <c r="Q37" s="35"/>
      <c r="R37" s="22"/>
      <c r="S37" s="35"/>
      <c r="T37" s="22"/>
      <c r="U37" s="35"/>
      <c r="V37" s="22"/>
      <c r="W37" s="35"/>
      <c r="X37" s="22"/>
      <c r="Y37" s="3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19"/>
      <c r="BG37" s="19"/>
    </row>
    <row r="38" spans="1:59" ht="15.75">
      <c r="A38" s="6"/>
      <c r="B38" s="7"/>
      <c r="C38" s="8"/>
      <c r="D38" s="10"/>
      <c r="E38" s="13"/>
      <c r="F38" s="24"/>
      <c r="G38" s="13"/>
      <c r="H38" s="13"/>
      <c r="I38" s="13"/>
      <c r="J38" s="13"/>
      <c r="K38" s="1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19"/>
      <c r="BG38" s="19"/>
    </row>
    <row r="39" spans="1:59" ht="15.75">
      <c r="A39" s="6"/>
      <c r="B39" s="7"/>
      <c r="C39" s="8"/>
      <c r="D39" s="10"/>
      <c r="E39" s="24"/>
      <c r="F39" s="2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19"/>
      <c r="BG39" s="19"/>
    </row>
    <row r="40" spans="1:59" ht="15.75">
      <c r="A40" s="6"/>
      <c r="B40" s="7"/>
      <c r="C40" s="8"/>
      <c r="D40" s="10"/>
      <c r="E40" s="10"/>
      <c r="F40" s="1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19"/>
      <c r="BG40" s="19"/>
    </row>
    <row r="41" spans="1:59" ht="15.75">
      <c r="A41" s="6"/>
      <c r="B41" s="7"/>
      <c r="C41" s="8"/>
      <c r="D41" s="10"/>
      <c r="E41" s="10"/>
      <c r="F41" s="1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19"/>
      <c r="BG41" s="19"/>
    </row>
    <row r="42" spans="1:59" ht="15.75">
      <c r="A42" s="6"/>
      <c r="B42" s="7"/>
      <c r="C42" s="8"/>
      <c r="D42" s="10"/>
      <c r="E42" s="10"/>
      <c r="F42" s="1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19"/>
      <c r="BG42" s="19"/>
    </row>
    <row r="43" spans="1:59" ht="15.75">
      <c r="A43" s="6"/>
      <c r="B43" s="7"/>
      <c r="C43" s="8"/>
      <c r="D43" s="10"/>
      <c r="E43" s="10"/>
      <c r="F43" s="1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19"/>
      <c r="BG43" s="19"/>
    </row>
    <row r="44" spans="1:59" ht="15.75">
      <c r="A44" s="6"/>
      <c r="B44" s="7"/>
      <c r="C44" s="8"/>
      <c r="D44" s="10"/>
      <c r="E44" s="10"/>
      <c r="F44" s="1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19"/>
      <c r="BG44" s="19"/>
    </row>
    <row r="45" spans="1:59" ht="15.75">
      <c r="A45" s="6"/>
      <c r="B45" s="7"/>
      <c r="C45" s="8"/>
      <c r="D45" s="10"/>
      <c r="E45" s="10"/>
      <c r="F45" s="1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19"/>
      <c r="BG45" s="19"/>
    </row>
    <row r="46" spans="1:59" ht="15.75">
      <c r="A46" s="6"/>
      <c r="B46" s="7"/>
      <c r="C46" s="8"/>
      <c r="D46" s="10"/>
      <c r="E46" s="10"/>
      <c r="F46" s="1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19"/>
      <c r="BG46" s="19"/>
    </row>
    <row r="47" spans="1:59" ht="15.75">
      <c r="A47" s="6"/>
      <c r="B47" s="7"/>
      <c r="C47" s="8"/>
      <c r="D47" s="10"/>
      <c r="E47" s="10"/>
      <c r="F47" s="1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9"/>
      <c r="BG47" s="19"/>
    </row>
    <row r="48" spans="1:59" ht="15.75">
      <c r="A48" s="6"/>
      <c r="B48" s="7"/>
      <c r="C48" s="8"/>
      <c r="D48" s="10"/>
      <c r="E48" s="10"/>
      <c r="F48" s="1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19"/>
      <c r="BG48" s="19"/>
    </row>
    <row r="49" spans="1:59" ht="15.75">
      <c r="A49" s="6"/>
      <c r="B49" s="7"/>
      <c r="C49" s="8"/>
      <c r="D49" s="10"/>
      <c r="E49" s="10"/>
      <c r="F49" s="10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19"/>
      <c r="BG49" s="19"/>
    </row>
    <row r="50" spans="1:59" ht="15.75">
      <c r="A50" s="6"/>
      <c r="B50" s="7"/>
      <c r="C50" s="8"/>
      <c r="D50" s="10"/>
      <c r="E50" s="10"/>
      <c r="F50" s="10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19"/>
      <c r="BG50" s="19"/>
    </row>
    <row r="51" spans="1:59" ht="15.75">
      <c r="A51" s="6"/>
      <c r="B51" s="7"/>
      <c r="C51" s="8"/>
      <c r="D51" s="6"/>
      <c r="E51" s="6"/>
      <c r="F51" s="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19"/>
      <c r="BG51" s="19"/>
    </row>
    <row r="52" spans="1:59" ht="15.75">
      <c r="A52" s="6"/>
      <c r="B52" s="7"/>
      <c r="C52" s="8"/>
      <c r="D52" s="6"/>
      <c r="E52" s="6"/>
      <c r="F52" s="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19"/>
      <c r="BG52" s="19"/>
    </row>
    <row r="53" spans="1:59" ht="15.75">
      <c r="A53" s="6"/>
      <c r="B53" s="7"/>
      <c r="C53" s="8"/>
      <c r="D53" s="6"/>
      <c r="E53" s="6"/>
      <c r="F53" s="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19"/>
      <c r="BG53" s="19"/>
    </row>
    <row r="54" spans="1:59" ht="15.75">
      <c r="A54" s="6"/>
      <c r="B54" s="7"/>
      <c r="C54" s="8"/>
      <c r="D54" s="6"/>
      <c r="E54" s="6"/>
      <c r="F54" s="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19"/>
      <c r="BG54" s="19"/>
    </row>
    <row r="55" spans="1:59" ht="15.75">
      <c r="A55" s="6"/>
      <c r="B55" s="7"/>
      <c r="C55" s="8"/>
      <c r="D55" s="6"/>
      <c r="E55" s="6"/>
      <c r="F55" s="6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19"/>
      <c r="BG55" s="19"/>
    </row>
    <row r="56" spans="1:59" ht="15.75">
      <c r="A56" s="6"/>
      <c r="B56" s="7"/>
      <c r="C56" s="8"/>
      <c r="D56" s="6"/>
      <c r="E56" s="6"/>
      <c r="F56" s="6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19"/>
      <c r="BG56" s="19"/>
    </row>
    <row r="57" spans="1:59" ht="15.75">
      <c r="A57" s="6"/>
      <c r="B57" s="7"/>
      <c r="C57" s="8"/>
      <c r="D57" s="6"/>
      <c r="E57" s="6"/>
      <c r="F57" s="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19"/>
      <c r="BG57" s="19"/>
    </row>
    <row r="58" spans="1:59" ht="15.75">
      <c r="A58" s="6"/>
      <c r="B58" s="7"/>
      <c r="C58" s="8"/>
      <c r="D58" s="6"/>
      <c r="E58" s="6"/>
      <c r="F58" s="6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19"/>
      <c r="BG58" s="19"/>
    </row>
    <row r="59" spans="1:59" ht="15.75">
      <c r="A59" s="6"/>
      <c r="B59" s="7"/>
      <c r="C59" s="8"/>
      <c r="D59" s="6"/>
      <c r="E59" s="6"/>
      <c r="F59" s="6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19"/>
      <c r="BG59" s="19"/>
    </row>
    <row r="60" spans="1:59" ht="15.75">
      <c r="A60" s="6"/>
      <c r="B60" s="7"/>
      <c r="C60" s="8"/>
      <c r="D60" s="6"/>
      <c r="E60" s="6"/>
      <c r="F60" s="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19"/>
      <c r="BG60" s="19"/>
    </row>
    <row r="61" spans="1:59" ht="15.75">
      <c r="A61" s="6"/>
      <c r="B61" s="7"/>
      <c r="C61" s="8"/>
      <c r="D61" s="6"/>
      <c r="E61" s="6"/>
      <c r="F61" s="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19"/>
      <c r="BG61" s="19"/>
    </row>
    <row r="62" spans="1:59" ht="15.75">
      <c r="A62" s="6"/>
      <c r="B62" s="7"/>
      <c r="C62" s="8"/>
      <c r="D62" s="6"/>
      <c r="E62" s="6"/>
      <c r="F62" s="6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19"/>
      <c r="BG62" s="19"/>
    </row>
    <row r="63" spans="1:59" ht="15.75">
      <c r="A63" s="6"/>
      <c r="B63" s="7"/>
      <c r="C63" s="8"/>
      <c r="D63" s="6"/>
      <c r="E63" s="6"/>
      <c r="F63" s="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19"/>
      <c r="BG63" s="19"/>
    </row>
    <row r="64" spans="1:59" ht="15.75">
      <c r="A64" s="6"/>
      <c r="B64" s="7"/>
      <c r="C64" s="8"/>
      <c r="D64" s="6"/>
      <c r="E64" s="6"/>
      <c r="F64" s="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19"/>
      <c r="BG64" s="19"/>
    </row>
    <row r="65" spans="1:59" ht="15.75">
      <c r="A65" s="6"/>
      <c r="B65" s="7"/>
      <c r="C65" s="8"/>
      <c r="D65" s="6"/>
      <c r="E65" s="6"/>
      <c r="F65" s="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19"/>
      <c r="BG65" s="19"/>
    </row>
    <row r="66" spans="1:59" ht="15.75">
      <c r="A66" s="6"/>
      <c r="B66" s="7"/>
      <c r="C66" s="8"/>
      <c r="D66" s="6"/>
      <c r="E66" s="6"/>
      <c r="F66" s="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19"/>
      <c r="BG66" s="19"/>
    </row>
    <row r="67" spans="1:59" ht="15.75">
      <c r="A67" s="6"/>
      <c r="B67" s="7"/>
      <c r="C67" s="8"/>
      <c r="D67" s="6"/>
      <c r="E67" s="6"/>
      <c r="F67" s="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19"/>
      <c r="BG67" s="19"/>
    </row>
    <row r="68" spans="1:59" ht="15.75">
      <c r="A68" s="6"/>
      <c r="B68" s="7"/>
      <c r="C68" s="8"/>
      <c r="D68" s="6"/>
      <c r="E68" s="6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19"/>
      <c r="BG68" s="19"/>
    </row>
    <row r="69" spans="1:59" ht="15.75">
      <c r="A69" s="6"/>
      <c r="B69" s="7"/>
      <c r="C69" s="8"/>
      <c r="D69" s="6"/>
      <c r="E69" s="6"/>
      <c r="F69" s="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19"/>
      <c r="BG69" s="19"/>
    </row>
    <row r="70" spans="1:59" ht="15.75">
      <c r="A70" s="6"/>
      <c r="B70" s="7"/>
      <c r="C70" s="8"/>
      <c r="D70" s="6"/>
      <c r="E70" s="6"/>
      <c r="F70" s="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19"/>
      <c r="BG70" s="19"/>
    </row>
    <row r="71" spans="1:59" ht="15.75">
      <c r="A71" s="6"/>
      <c r="B71" s="7"/>
      <c r="C71" s="8"/>
      <c r="D71" s="6"/>
      <c r="E71" s="6"/>
      <c r="F71" s="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19"/>
      <c r="BG71" s="19"/>
    </row>
    <row r="72" spans="1:59" ht="15.75">
      <c r="A72" s="6"/>
      <c r="B72" s="7"/>
      <c r="C72" s="8"/>
      <c r="D72" s="6"/>
      <c r="E72" s="6"/>
      <c r="F72" s="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19"/>
      <c r="BG72" s="19"/>
    </row>
    <row r="73" spans="1:59" ht="15.75">
      <c r="A73" s="6"/>
      <c r="B73" s="7"/>
      <c r="C73" s="8"/>
      <c r="D73" s="6"/>
      <c r="E73" s="6"/>
      <c r="F73" s="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19"/>
      <c r="BG73" s="19"/>
    </row>
    <row r="74" spans="1:59" ht="15.75">
      <c r="A74" s="6"/>
      <c r="B74" s="7"/>
      <c r="C74" s="8"/>
      <c r="D74" s="6"/>
      <c r="E74" s="6"/>
      <c r="F74" s="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19"/>
      <c r="BG74" s="19"/>
    </row>
    <row r="75" spans="1:59" ht="15.75">
      <c r="A75" s="6"/>
      <c r="B75" s="7"/>
      <c r="C75" s="8"/>
      <c r="D75" s="6"/>
      <c r="E75" s="6"/>
      <c r="F75" s="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19"/>
      <c r="BG75" s="19"/>
    </row>
    <row r="76" spans="1:59" ht="15.75">
      <c r="A76" s="6"/>
      <c r="B76" s="7"/>
      <c r="C76" s="8"/>
      <c r="D76" s="6"/>
      <c r="E76" s="6"/>
      <c r="F76" s="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19"/>
      <c r="BG76" s="19"/>
    </row>
    <row r="77" spans="1:59" ht="15.75">
      <c r="A77" s="6"/>
      <c r="B77" s="7"/>
      <c r="C77" s="8"/>
      <c r="D77" s="6"/>
      <c r="E77" s="6"/>
      <c r="F77" s="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19"/>
      <c r="BG77" s="19"/>
    </row>
    <row r="78" spans="1:59" ht="15.75">
      <c r="A78" s="6"/>
      <c r="B78" s="7"/>
      <c r="C78" s="8"/>
      <c r="D78" s="6"/>
      <c r="E78" s="6"/>
      <c r="F78" s="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19"/>
      <c r="BG78" s="19"/>
    </row>
    <row r="79" spans="1:59" ht="15.75">
      <c r="A79" s="6"/>
      <c r="B79" s="7"/>
      <c r="C79" s="8"/>
      <c r="D79" s="6"/>
      <c r="E79" s="6"/>
      <c r="F79" s="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19"/>
      <c r="BG79" s="19"/>
    </row>
    <row r="80" spans="1:59" ht="15.75">
      <c r="A80" s="6"/>
      <c r="B80" s="7"/>
      <c r="C80" s="8"/>
      <c r="D80" s="6"/>
      <c r="E80" s="6"/>
      <c r="F80" s="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19"/>
      <c r="BG80" s="19"/>
    </row>
    <row r="81" spans="1:59" ht="15.75">
      <c r="A81" s="6"/>
      <c r="B81" s="7"/>
      <c r="C81" s="8"/>
      <c r="D81" s="6"/>
      <c r="E81" s="6"/>
      <c r="F81" s="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19"/>
      <c r="BG81" s="19"/>
    </row>
    <row r="82" spans="1:59" ht="15.75">
      <c r="A82" s="6"/>
      <c r="B82" s="7"/>
      <c r="C82" s="8"/>
      <c r="D82" s="6"/>
      <c r="E82" s="6"/>
      <c r="F82" s="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19"/>
      <c r="BG82" s="19"/>
    </row>
    <row r="83" spans="1:59" ht="15.75">
      <c r="A83" s="6"/>
      <c r="B83" s="7"/>
      <c r="C83" s="8"/>
      <c r="D83" s="6"/>
      <c r="E83" s="6"/>
      <c r="F83" s="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19"/>
      <c r="BG83" s="19"/>
    </row>
    <row r="84" spans="1:59" ht="15.75">
      <c r="A84" s="6"/>
      <c r="B84" s="7"/>
      <c r="C84" s="8"/>
      <c r="D84" s="6"/>
      <c r="E84" s="6"/>
      <c r="F84" s="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19"/>
      <c r="BG84" s="19"/>
    </row>
    <row r="85" spans="1:59" ht="15.75">
      <c r="A85" s="6"/>
      <c r="B85" s="7"/>
      <c r="C85" s="8"/>
      <c r="D85" s="6"/>
      <c r="E85" s="6"/>
      <c r="F85" s="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19"/>
      <c r="BG85" s="19"/>
    </row>
    <row r="86" spans="1:59" ht="15.75">
      <c r="A86" s="6"/>
      <c r="B86" s="7"/>
      <c r="C86" s="8"/>
      <c r="D86" s="6"/>
      <c r="E86" s="6"/>
      <c r="F86" s="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19"/>
      <c r="BG86" s="19"/>
    </row>
    <row r="87" spans="1:59" ht="15.75">
      <c r="A87" s="6"/>
      <c r="B87" s="7"/>
      <c r="C87" s="8"/>
      <c r="D87" s="6"/>
      <c r="E87" s="6"/>
      <c r="F87" s="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19"/>
      <c r="BG87" s="19"/>
    </row>
    <row r="88" spans="1:59" ht="15.75">
      <c r="A88" s="6"/>
      <c r="B88" s="7"/>
      <c r="C88" s="8"/>
      <c r="D88" s="6"/>
      <c r="E88" s="6"/>
      <c r="F88" s="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19"/>
      <c r="BG88" s="19"/>
    </row>
    <row r="89" spans="1:59" ht="15.75">
      <c r="A89" s="6"/>
      <c r="B89" s="7"/>
      <c r="C89" s="8"/>
      <c r="D89" s="6"/>
      <c r="E89" s="6"/>
      <c r="F89" s="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19"/>
      <c r="BG89" s="19"/>
    </row>
    <row r="90" spans="1:59" ht="15.75">
      <c r="A90" s="6"/>
      <c r="B90" s="7"/>
      <c r="C90" s="8"/>
      <c r="D90" s="6"/>
      <c r="E90" s="6"/>
      <c r="F90" s="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19"/>
      <c r="BG90" s="19"/>
    </row>
    <row r="91" spans="1:59" ht="15.75">
      <c r="A91" s="6"/>
      <c r="B91" s="7"/>
      <c r="C91" s="8"/>
      <c r="D91" s="6"/>
      <c r="E91" s="6"/>
      <c r="F91" s="6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19"/>
      <c r="BG91" s="19"/>
    </row>
    <row r="92" spans="1:59" ht="15.75">
      <c r="A92" s="6"/>
      <c r="B92" s="7"/>
      <c r="C92" s="8"/>
      <c r="D92" s="6"/>
      <c r="E92" s="6"/>
      <c r="F92" s="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19"/>
      <c r="BG92" s="19"/>
    </row>
    <row r="93" spans="1:59" ht="15.75">
      <c r="A93" s="6"/>
      <c r="B93" s="7"/>
      <c r="C93" s="8"/>
      <c r="D93" s="6"/>
      <c r="E93" s="6"/>
      <c r="F93" s="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19"/>
      <c r="BG93" s="19"/>
    </row>
    <row r="94" spans="1:59" ht="15.75">
      <c r="A94" s="6"/>
      <c r="B94" s="7"/>
      <c r="C94" s="8"/>
      <c r="D94" s="6"/>
      <c r="E94" s="6"/>
      <c r="F94" s="6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19"/>
      <c r="BG94" s="19"/>
    </row>
    <row r="95" spans="1:59" ht="15.75">
      <c r="A95" s="6"/>
      <c r="B95" s="7"/>
      <c r="C95" s="8"/>
      <c r="D95" s="6"/>
      <c r="E95" s="6"/>
      <c r="F95" s="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19"/>
      <c r="BG95" s="19"/>
    </row>
    <row r="96" spans="1:59" ht="15.75">
      <c r="A96" s="6"/>
      <c r="B96" s="7"/>
      <c r="C96" s="8"/>
      <c r="D96" s="6"/>
      <c r="E96" s="6"/>
      <c r="F96" s="6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9"/>
      <c r="BG96" s="19"/>
    </row>
    <row r="97" spans="1:59" ht="15.75">
      <c r="A97" s="6"/>
      <c r="B97" s="7"/>
      <c r="C97" s="8"/>
      <c r="D97" s="6"/>
      <c r="E97" s="6"/>
      <c r="F97" s="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19"/>
      <c r="BG97" s="19"/>
    </row>
    <row r="98" spans="1:59" ht="15.75">
      <c r="A98" s="6"/>
      <c r="B98" s="7"/>
      <c r="C98" s="8"/>
      <c r="D98" s="6"/>
      <c r="E98" s="6"/>
      <c r="F98" s="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19"/>
      <c r="BG98" s="19"/>
    </row>
    <row r="99" spans="1:59" ht="15.75">
      <c r="A99" s="6"/>
      <c r="B99" s="7"/>
      <c r="C99" s="8"/>
      <c r="D99" s="6"/>
      <c r="E99" s="6"/>
      <c r="F99" s="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19"/>
      <c r="BG99" s="19"/>
    </row>
    <row r="100" spans="1:59" ht="15.75">
      <c r="A100" s="6"/>
      <c r="B100" s="7"/>
      <c r="C100" s="8"/>
      <c r="D100" s="6"/>
      <c r="E100" s="6"/>
      <c r="F100" s="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19"/>
      <c r="BG100" s="19"/>
    </row>
    <row r="101" spans="1:59" ht="15.75">
      <c r="A101" s="6"/>
      <c r="B101" s="7"/>
      <c r="C101" s="8"/>
      <c r="D101" s="6"/>
      <c r="E101" s="6"/>
      <c r="F101" s="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19"/>
      <c r="BG101" s="19"/>
    </row>
    <row r="102" spans="1:59" ht="15.75">
      <c r="A102" s="6"/>
      <c r="B102" s="7"/>
      <c r="C102" s="8"/>
      <c r="D102" s="6"/>
      <c r="E102" s="6"/>
      <c r="F102" s="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19"/>
      <c r="BG102" s="19"/>
    </row>
    <row r="103" spans="1:59" ht="15.75">
      <c r="A103" s="6"/>
      <c r="B103" s="7"/>
      <c r="C103" s="8"/>
      <c r="D103" s="6"/>
      <c r="E103" s="6"/>
      <c r="F103" s="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19"/>
      <c r="BG103" s="19"/>
    </row>
    <row r="104" spans="1:59" ht="15.75">
      <c r="A104" s="6"/>
      <c r="B104" s="7"/>
      <c r="C104" s="8"/>
      <c r="D104" s="6"/>
      <c r="E104" s="6"/>
      <c r="F104" s="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19"/>
      <c r="BG104" s="19"/>
    </row>
    <row r="105" spans="1:59" ht="15.75">
      <c r="A105" s="6"/>
      <c r="B105" s="7"/>
      <c r="C105" s="8"/>
      <c r="D105" s="6"/>
      <c r="E105" s="6"/>
      <c r="F105" s="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19"/>
      <c r="BG105" s="19"/>
    </row>
    <row r="106" spans="1:59" ht="15.75">
      <c r="A106" s="6"/>
      <c r="B106" s="7"/>
      <c r="C106" s="8"/>
      <c r="D106" s="6"/>
      <c r="E106" s="6"/>
      <c r="F106" s="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19"/>
      <c r="BG106" s="19"/>
    </row>
    <row r="107" spans="1:59" ht="15.75">
      <c r="A107" s="6"/>
      <c r="B107" s="7"/>
      <c r="C107" s="8"/>
      <c r="D107" s="6"/>
      <c r="E107" s="6"/>
      <c r="F107" s="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19"/>
      <c r="BG107" s="19"/>
    </row>
    <row r="108" spans="1:59" ht="15.75">
      <c r="A108" s="6"/>
      <c r="B108" s="7"/>
      <c r="C108" s="8"/>
      <c r="D108" s="6"/>
      <c r="E108" s="6"/>
      <c r="F108" s="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19"/>
      <c r="BG108" s="19"/>
    </row>
    <row r="109" spans="1:59" ht="15.75">
      <c r="A109" s="6"/>
      <c r="B109" s="7"/>
      <c r="C109" s="8"/>
      <c r="D109" s="6"/>
      <c r="E109" s="6"/>
      <c r="F109" s="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19"/>
      <c r="BG109" s="19"/>
    </row>
    <row r="110" spans="1:59" ht="15.75">
      <c r="A110" s="6"/>
      <c r="B110" s="7"/>
      <c r="C110" s="8"/>
      <c r="D110" s="6"/>
      <c r="E110" s="6"/>
      <c r="F110" s="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19"/>
      <c r="BG110" s="19"/>
    </row>
    <row r="111" spans="7:59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19"/>
      <c r="BG111" s="19"/>
    </row>
    <row r="112" spans="7:59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19"/>
      <c r="BG112" s="19"/>
    </row>
    <row r="113" spans="7:59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19"/>
      <c r="BG113" s="19"/>
    </row>
    <row r="114" spans="7:59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19"/>
      <c r="BG114" s="19"/>
    </row>
    <row r="115" spans="7:59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19"/>
      <c r="BG115" s="19"/>
    </row>
    <row r="116" spans="7:59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19"/>
      <c r="BG116" s="19"/>
    </row>
    <row r="117" spans="7:59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19"/>
      <c r="BG117" s="19"/>
    </row>
    <row r="118" spans="7:59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19"/>
      <c r="BG118" s="19"/>
    </row>
    <row r="119" spans="7:59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19"/>
      <c r="BG119" s="19"/>
    </row>
    <row r="120" spans="7:59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19"/>
      <c r="BG120" s="19"/>
    </row>
    <row r="121" spans="7:59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19"/>
      <c r="BG121" s="19"/>
    </row>
    <row r="122" spans="7:59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19"/>
      <c r="BG122" s="19"/>
    </row>
    <row r="123" spans="7:59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19"/>
      <c r="BG123" s="19"/>
    </row>
    <row r="124" spans="7:59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19"/>
      <c r="BG124" s="19"/>
    </row>
    <row r="125" spans="7:59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19"/>
      <c r="BG125" s="19"/>
    </row>
    <row r="126" spans="7:59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19"/>
      <c r="BG126" s="19"/>
    </row>
    <row r="127" spans="7:59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19"/>
      <c r="BG127" s="19"/>
    </row>
    <row r="128" spans="7:59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19"/>
      <c r="BG128" s="19"/>
    </row>
    <row r="129" spans="7:59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19"/>
      <c r="BG129" s="19"/>
    </row>
    <row r="130" spans="7:59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19"/>
      <c r="BG130" s="19"/>
    </row>
    <row r="131" spans="7:59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19"/>
      <c r="BG131" s="19"/>
    </row>
    <row r="132" spans="7:59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19"/>
      <c r="BG132" s="19"/>
    </row>
    <row r="133" spans="7:59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19"/>
      <c r="BG133" s="19"/>
    </row>
    <row r="134" spans="7:59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19"/>
      <c r="BG134" s="19"/>
    </row>
    <row r="135" spans="7:59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19"/>
      <c r="BG135" s="19"/>
    </row>
    <row r="136" spans="7:59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19"/>
      <c r="BG136" s="19"/>
    </row>
    <row r="137" spans="7:59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19"/>
      <c r="BG137" s="19"/>
    </row>
    <row r="138" spans="7:59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9"/>
      <c r="BG138" s="19"/>
    </row>
    <row r="139" spans="7:59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19"/>
      <c r="BG139" s="19"/>
    </row>
    <row r="140" spans="7:59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19"/>
      <c r="BG140" s="19"/>
    </row>
    <row r="141" spans="7:59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19"/>
      <c r="BG141" s="19"/>
    </row>
    <row r="142" spans="7:59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19"/>
      <c r="BG142" s="19"/>
    </row>
    <row r="143" spans="7:59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19"/>
      <c r="BG143" s="19"/>
    </row>
    <row r="144" spans="7:59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19"/>
      <c r="BG144" s="19"/>
    </row>
    <row r="145" spans="7:59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19"/>
      <c r="BG145" s="19"/>
    </row>
    <row r="146" spans="7:59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19"/>
      <c r="BG146" s="19"/>
    </row>
    <row r="147" spans="7:59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19"/>
      <c r="BG147" s="19"/>
    </row>
    <row r="148" spans="7:59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19"/>
      <c r="BG148" s="19"/>
    </row>
    <row r="149" spans="7:59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19"/>
      <c r="BG149" s="19"/>
    </row>
    <row r="150" spans="7:59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19"/>
      <c r="BG150" s="19"/>
    </row>
    <row r="151" spans="7:59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19"/>
      <c r="BG151" s="19"/>
    </row>
    <row r="152" spans="7:59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19"/>
      <c r="BG152" s="19"/>
    </row>
    <row r="153" spans="7:59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19"/>
      <c r="BG153" s="19"/>
    </row>
    <row r="154" spans="7:59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19"/>
      <c r="BG154" s="19"/>
    </row>
    <row r="155" spans="7:59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19"/>
      <c r="BG155" s="19"/>
    </row>
    <row r="156" spans="7:59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19"/>
      <c r="BG156" s="19"/>
    </row>
    <row r="157" spans="7:59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19"/>
      <c r="BG157" s="19"/>
    </row>
    <row r="158" spans="7:59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19"/>
      <c r="BG158" s="19"/>
    </row>
    <row r="159" spans="7:59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19"/>
      <c r="BG159" s="19"/>
    </row>
    <row r="160" spans="7:59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19"/>
      <c r="BG160" s="19"/>
    </row>
    <row r="161" spans="7:59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19"/>
      <c r="BG161" s="19"/>
    </row>
    <row r="162" spans="7:59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19"/>
      <c r="BG162" s="19"/>
    </row>
    <row r="163" spans="7:59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19"/>
      <c r="BG163" s="19"/>
    </row>
    <row r="164" spans="7:59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19"/>
      <c r="BG164" s="19"/>
    </row>
    <row r="165" spans="7:59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19"/>
      <c r="BG165" s="19"/>
    </row>
    <row r="166" spans="7:59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19"/>
      <c r="BG166" s="19"/>
    </row>
    <row r="167" spans="7:59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19"/>
      <c r="BG167" s="19"/>
    </row>
    <row r="168" spans="7:59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19"/>
      <c r="BG168" s="19"/>
    </row>
    <row r="169" spans="7:59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19"/>
      <c r="BG169" s="19"/>
    </row>
    <row r="170" spans="7:59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19"/>
      <c r="BG170" s="19"/>
    </row>
    <row r="171" spans="7:59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19"/>
      <c r="BG171" s="19"/>
    </row>
    <row r="172" spans="7:59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19"/>
      <c r="BG172" s="19"/>
    </row>
    <row r="173" spans="7:59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19"/>
      <c r="BG173" s="19"/>
    </row>
    <row r="174" spans="7:59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19"/>
      <c r="BG174" s="19"/>
    </row>
    <row r="175" spans="7:59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19"/>
      <c r="BG175" s="19"/>
    </row>
    <row r="176" spans="7:59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19"/>
      <c r="BG176" s="19"/>
    </row>
    <row r="177" spans="7:59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19"/>
      <c r="BG177" s="19"/>
    </row>
    <row r="178" spans="7:59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19"/>
      <c r="BG178" s="19"/>
    </row>
    <row r="179" spans="7:59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19"/>
      <c r="BG179" s="19"/>
    </row>
    <row r="180" spans="7:59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19"/>
      <c r="BG180" s="19"/>
    </row>
    <row r="181" spans="7:59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19"/>
      <c r="BG181" s="19"/>
    </row>
    <row r="182" spans="7:59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19"/>
      <c r="BG182" s="19"/>
    </row>
    <row r="183" spans="7:59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19"/>
      <c r="BG183" s="19"/>
    </row>
    <row r="184" spans="7:59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19"/>
      <c r="BG184" s="19"/>
    </row>
    <row r="185" spans="7:59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19"/>
      <c r="BG185" s="19"/>
    </row>
    <row r="186" spans="7:59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19"/>
      <c r="BG186" s="19"/>
    </row>
    <row r="187" spans="7:59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19"/>
      <c r="BG187" s="19"/>
    </row>
    <row r="188" spans="7:59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19"/>
      <c r="BG188" s="19"/>
    </row>
    <row r="189" spans="7:59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19"/>
      <c r="BG189" s="19"/>
    </row>
    <row r="190" spans="7:59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19"/>
      <c r="BG190" s="19"/>
    </row>
    <row r="191" spans="7:59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19"/>
      <c r="BG191" s="19"/>
    </row>
    <row r="192" spans="7:59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19"/>
      <c r="BG192" s="19"/>
    </row>
    <row r="193" spans="7:59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19"/>
      <c r="BG193" s="19"/>
    </row>
    <row r="194" spans="7:59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19"/>
      <c r="BG194" s="19"/>
    </row>
    <row r="195" spans="7:59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19"/>
      <c r="BG195" s="19"/>
    </row>
    <row r="196" spans="7:59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19"/>
      <c r="BG196" s="19"/>
    </row>
    <row r="197" spans="7:59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19"/>
      <c r="BG197" s="19"/>
    </row>
    <row r="198" spans="7:59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19"/>
      <c r="BG198" s="19"/>
    </row>
    <row r="199" spans="7:59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19"/>
      <c r="BG199" s="19"/>
    </row>
    <row r="200" spans="7:59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19"/>
      <c r="BG200" s="19"/>
    </row>
    <row r="201" spans="7:59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19"/>
      <c r="BG201" s="19"/>
    </row>
    <row r="202" spans="7:59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19"/>
      <c r="BG202" s="19"/>
    </row>
    <row r="203" spans="7:59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19"/>
      <c r="BG203" s="19"/>
    </row>
    <row r="204" spans="7:59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19"/>
      <c r="BG204" s="19"/>
    </row>
    <row r="205" spans="7:59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19"/>
      <c r="BG205" s="19"/>
    </row>
    <row r="206" spans="7:59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19"/>
      <c r="BG206" s="19"/>
    </row>
    <row r="207" spans="7:59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19"/>
      <c r="BG207" s="19"/>
    </row>
    <row r="208" spans="7:59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19"/>
      <c r="BG208" s="19"/>
    </row>
    <row r="209" spans="7:59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19"/>
      <c r="BG209" s="19"/>
    </row>
    <row r="210" spans="7:59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19"/>
      <c r="BG210" s="19"/>
    </row>
    <row r="211" spans="7:59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19"/>
      <c r="BG211" s="19"/>
    </row>
    <row r="212" spans="7:59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19"/>
      <c r="BG212" s="19"/>
    </row>
    <row r="213" spans="7:59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19"/>
      <c r="BG213" s="19"/>
    </row>
    <row r="214" spans="7:59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19"/>
      <c r="BG214" s="19"/>
    </row>
    <row r="215" spans="7:59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19"/>
      <c r="BG215" s="19"/>
    </row>
    <row r="216" spans="7:59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19"/>
      <c r="BG216" s="19"/>
    </row>
    <row r="217" spans="7:59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19"/>
      <c r="BG217" s="19"/>
    </row>
    <row r="218" spans="7:59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19"/>
      <c r="BG218" s="19"/>
    </row>
    <row r="219" spans="7:59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19"/>
      <c r="BG219" s="19"/>
    </row>
    <row r="220" spans="7:59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19"/>
      <c r="BG220" s="19"/>
    </row>
    <row r="221" spans="7:59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19"/>
      <c r="BG221" s="19"/>
    </row>
    <row r="222" spans="7:59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19"/>
      <c r="BG222" s="19"/>
    </row>
    <row r="223" spans="7:59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19"/>
      <c r="BG223" s="19"/>
    </row>
    <row r="224" spans="7:59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19"/>
      <c r="BG224" s="19"/>
    </row>
    <row r="225" spans="7:59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19"/>
      <c r="BG225" s="19"/>
    </row>
    <row r="226" spans="7:59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19"/>
      <c r="BG226" s="19"/>
    </row>
    <row r="227" spans="7:59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19"/>
      <c r="BG227" s="19"/>
    </row>
    <row r="228" spans="7:59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19"/>
      <c r="BG228" s="19"/>
    </row>
    <row r="229" spans="7:59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19"/>
      <c r="BG229" s="19"/>
    </row>
    <row r="230" spans="7:59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19"/>
      <c r="BG230" s="19"/>
    </row>
    <row r="231" spans="7:59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19"/>
      <c r="BG231" s="19"/>
    </row>
    <row r="232" spans="7:59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19"/>
      <c r="BG232" s="19"/>
    </row>
    <row r="233" spans="7:59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19"/>
      <c r="BG233" s="19"/>
    </row>
    <row r="234" spans="7:59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19"/>
      <c r="BG234" s="19"/>
    </row>
    <row r="235" spans="7:59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19"/>
      <c r="BG235" s="19"/>
    </row>
    <row r="236" spans="7:59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19"/>
      <c r="BG236" s="19"/>
    </row>
    <row r="237" spans="7:59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19"/>
      <c r="BG237" s="19"/>
    </row>
    <row r="238" spans="7:59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19"/>
      <c r="BG238" s="19"/>
    </row>
    <row r="239" spans="7:59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19"/>
      <c r="BG239" s="19"/>
    </row>
    <row r="240" spans="7:59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19"/>
      <c r="BG240" s="19"/>
    </row>
    <row r="241" spans="7:59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19"/>
      <c r="BG241" s="19"/>
    </row>
    <row r="242" spans="7:59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19"/>
      <c r="BG242" s="19"/>
    </row>
    <row r="243" spans="7:59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19"/>
      <c r="BG243" s="19"/>
    </row>
    <row r="244" spans="7:59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19"/>
      <c r="BG244" s="19"/>
    </row>
    <row r="245" spans="7:59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19"/>
      <c r="BG245" s="19"/>
    </row>
    <row r="246" spans="7:59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19"/>
      <c r="BG246" s="19"/>
    </row>
    <row r="247" spans="7:59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19"/>
      <c r="BG247" s="19"/>
    </row>
    <row r="248" spans="7:59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19"/>
      <c r="BG248" s="19"/>
    </row>
    <row r="249" spans="7:59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19"/>
      <c r="BG249" s="19"/>
    </row>
    <row r="250" spans="7:59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19"/>
      <c r="BG250" s="19"/>
    </row>
    <row r="251" spans="7:59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19"/>
      <c r="BG251" s="19"/>
    </row>
    <row r="252" spans="7:59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19"/>
      <c r="BG252" s="19"/>
    </row>
    <row r="253" spans="7:59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19"/>
      <c r="BG253" s="19"/>
    </row>
    <row r="254" spans="7:59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19"/>
      <c r="BG254" s="19"/>
    </row>
    <row r="255" spans="7:59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19"/>
      <c r="BG255" s="19"/>
    </row>
    <row r="256" spans="7:59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19"/>
      <c r="BG256" s="19"/>
    </row>
    <row r="257" spans="7:59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19"/>
      <c r="BG257" s="19"/>
    </row>
    <row r="258" spans="7:59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19"/>
      <c r="BG258" s="19"/>
    </row>
    <row r="259" spans="7:59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19"/>
      <c r="BG259" s="19"/>
    </row>
    <row r="260" spans="7:59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19"/>
      <c r="BG260" s="19"/>
    </row>
    <row r="261" spans="7:59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19"/>
      <c r="BG261" s="19"/>
    </row>
    <row r="262" spans="7:59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19"/>
      <c r="BG262" s="19"/>
    </row>
    <row r="263" spans="7:59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19"/>
      <c r="BG263" s="19"/>
    </row>
    <row r="264" spans="7:59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19"/>
      <c r="BG264" s="19"/>
    </row>
    <row r="265" spans="7:59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19"/>
      <c r="BG265" s="19"/>
    </row>
    <row r="266" spans="7:59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19"/>
      <c r="BG266" s="19"/>
    </row>
    <row r="267" spans="7:59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19"/>
      <c r="BG267" s="19"/>
    </row>
    <row r="268" spans="7:59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19"/>
      <c r="BG268" s="19"/>
    </row>
    <row r="269" spans="7:59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19"/>
      <c r="BG269" s="19"/>
    </row>
    <row r="270" spans="7:59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19"/>
      <c r="BG270" s="19"/>
    </row>
    <row r="271" spans="7:59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19"/>
      <c r="BG271" s="19"/>
    </row>
    <row r="272" spans="7:59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19"/>
      <c r="BG272" s="19"/>
    </row>
    <row r="273" spans="7:59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19"/>
      <c r="BG273" s="19"/>
    </row>
    <row r="274" spans="7:59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19"/>
      <c r="BG274" s="19"/>
    </row>
    <row r="275" spans="7:59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19"/>
      <c r="BG275" s="19"/>
    </row>
    <row r="276" spans="7:59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19"/>
      <c r="BG276" s="19"/>
    </row>
    <row r="277" spans="7:59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19"/>
      <c r="BG277" s="19"/>
    </row>
    <row r="278" spans="7:59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19"/>
      <c r="BG278" s="19"/>
    </row>
    <row r="279" spans="7:59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19"/>
      <c r="BG279" s="19"/>
    </row>
    <row r="280" spans="7:59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19"/>
      <c r="BG280" s="19"/>
    </row>
    <row r="281" spans="7:59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19"/>
      <c r="BG281" s="19"/>
    </row>
    <row r="282" spans="7:59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19"/>
      <c r="BG282" s="19"/>
    </row>
    <row r="283" spans="7:59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19"/>
      <c r="BG283" s="19"/>
    </row>
    <row r="284" spans="7:59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19"/>
      <c r="BG284" s="19"/>
    </row>
    <row r="285" spans="7:59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19"/>
      <c r="BG285" s="19"/>
    </row>
    <row r="286" spans="7:59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19"/>
      <c r="BG286" s="19"/>
    </row>
    <row r="287" spans="7:59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19"/>
      <c r="BG287" s="19"/>
    </row>
    <row r="288" spans="7:59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19"/>
      <c r="BG288" s="19"/>
    </row>
    <row r="289" spans="7:59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19"/>
      <c r="BG289" s="19"/>
    </row>
    <row r="290" spans="7:59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19"/>
      <c r="BG290" s="19"/>
    </row>
    <row r="291" spans="7:59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19"/>
      <c r="BG291" s="19"/>
    </row>
    <row r="292" spans="7:59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19"/>
      <c r="BG292" s="19"/>
    </row>
    <row r="293" spans="7:59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19"/>
      <c r="BG293" s="19"/>
    </row>
    <row r="294" spans="7:59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19"/>
      <c r="BG294" s="19"/>
    </row>
    <row r="295" spans="7:59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19"/>
      <c r="BG295" s="19"/>
    </row>
    <row r="296" spans="7:59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19"/>
      <c r="BG296" s="19"/>
    </row>
    <row r="297" spans="7:59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19"/>
      <c r="BG297" s="19"/>
    </row>
    <row r="298" spans="7:59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19"/>
      <c r="BG298" s="19"/>
    </row>
    <row r="299" spans="7:59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19"/>
      <c r="BG299" s="19"/>
    </row>
    <row r="300" spans="7:59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19"/>
      <c r="BG300" s="19"/>
    </row>
    <row r="301" spans="7:59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19"/>
      <c r="BG301" s="19"/>
    </row>
    <row r="302" spans="7:59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19"/>
      <c r="BG302" s="19"/>
    </row>
    <row r="303" spans="7:59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19"/>
      <c r="BG303" s="19"/>
    </row>
    <row r="304" spans="7:59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19"/>
      <c r="BG304" s="19"/>
    </row>
    <row r="305" spans="7:59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19"/>
      <c r="BG305" s="19"/>
    </row>
    <row r="306" spans="7:59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19"/>
      <c r="BG306" s="19"/>
    </row>
    <row r="307" spans="7:59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19"/>
      <c r="BG307" s="19"/>
    </row>
    <row r="308" spans="7:59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19"/>
      <c r="BG308" s="19"/>
    </row>
    <row r="309" spans="7:59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19"/>
      <c r="BG309" s="19"/>
    </row>
    <row r="310" spans="7:59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19"/>
      <c r="BG310" s="19"/>
    </row>
    <row r="311" spans="7:59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19"/>
      <c r="BG311" s="19"/>
    </row>
    <row r="312" spans="7:59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19"/>
      <c r="BG312" s="19"/>
    </row>
    <row r="313" spans="7:59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19"/>
      <c r="BG313" s="19"/>
    </row>
    <row r="314" spans="7:59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19"/>
      <c r="BG314" s="19"/>
    </row>
    <row r="315" spans="7:59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19"/>
      <c r="BG315" s="19"/>
    </row>
    <row r="316" spans="7:59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19"/>
      <c r="BG316" s="19"/>
    </row>
    <row r="317" spans="7:59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19"/>
      <c r="BG317" s="19"/>
    </row>
    <row r="318" spans="7:59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19"/>
      <c r="BG318" s="19"/>
    </row>
    <row r="319" spans="7:59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19"/>
      <c r="BG319" s="19"/>
    </row>
    <row r="320" spans="7:59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19"/>
      <c r="BG320" s="19"/>
    </row>
    <row r="321" spans="7:59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19"/>
      <c r="BG321" s="19"/>
    </row>
    <row r="322" spans="7:59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19"/>
      <c r="BG322" s="19"/>
    </row>
    <row r="323" spans="7:59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19"/>
      <c r="BG323" s="19"/>
    </row>
    <row r="324" spans="7:59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19"/>
      <c r="BG324" s="19"/>
    </row>
    <row r="325" spans="7:59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19"/>
      <c r="BG325" s="19"/>
    </row>
    <row r="326" spans="7:59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19"/>
      <c r="BG326" s="19"/>
    </row>
    <row r="327" spans="7:59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19"/>
      <c r="BG327" s="19"/>
    </row>
    <row r="328" spans="7:59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19"/>
      <c r="BG328" s="19"/>
    </row>
    <row r="329" spans="7:59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19"/>
      <c r="BG329" s="19"/>
    </row>
    <row r="330" spans="7:59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19"/>
      <c r="BG330" s="19"/>
    </row>
    <row r="331" spans="7:59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19"/>
      <c r="BG331" s="19"/>
    </row>
    <row r="332" spans="7:59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19"/>
      <c r="BG332" s="19"/>
    </row>
    <row r="333" spans="7:59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19"/>
      <c r="BG333" s="19"/>
    </row>
    <row r="334" spans="7:59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19"/>
      <c r="BG334" s="19"/>
    </row>
    <row r="335" spans="7:59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19"/>
      <c r="BG335" s="19"/>
    </row>
    <row r="336" spans="7:59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19"/>
      <c r="BG336" s="19"/>
    </row>
    <row r="337" spans="7:59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19"/>
      <c r="BG337" s="19"/>
    </row>
    <row r="338" spans="7:59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19"/>
      <c r="BG338" s="19"/>
    </row>
    <row r="339" spans="7:59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19"/>
      <c r="BG339" s="19"/>
    </row>
    <row r="340" spans="7:59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19"/>
      <c r="BG340" s="19"/>
    </row>
    <row r="341" spans="7:59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19"/>
      <c r="BG341" s="19"/>
    </row>
    <row r="342" spans="7:59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19"/>
      <c r="BG342" s="19"/>
    </row>
    <row r="343" spans="7:59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19"/>
      <c r="BG343" s="19"/>
    </row>
    <row r="344" spans="7:59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19"/>
      <c r="BG344" s="19"/>
    </row>
    <row r="345" spans="7:59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19"/>
      <c r="BG345" s="19"/>
    </row>
    <row r="346" spans="7:59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19"/>
      <c r="BG346" s="19"/>
    </row>
    <row r="347" spans="7:59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19"/>
      <c r="BG347" s="19"/>
    </row>
    <row r="348" spans="7:59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19"/>
      <c r="BG348" s="19"/>
    </row>
    <row r="349" spans="7:59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19"/>
      <c r="BG349" s="19"/>
    </row>
    <row r="350" spans="7:59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19"/>
      <c r="BG350" s="19"/>
    </row>
    <row r="351" spans="7:59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19"/>
      <c r="BG351" s="19"/>
    </row>
    <row r="352" spans="7:59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19"/>
      <c r="BG352" s="19"/>
    </row>
    <row r="353" spans="7:59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19"/>
      <c r="BG353" s="19"/>
    </row>
    <row r="354" spans="7:59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19"/>
      <c r="BG354" s="19"/>
    </row>
    <row r="355" spans="7:59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19"/>
      <c r="BG355" s="19"/>
    </row>
    <row r="356" spans="7:59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19"/>
      <c r="BG356" s="19"/>
    </row>
    <row r="357" spans="7:59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19"/>
      <c r="BG357" s="19"/>
    </row>
    <row r="358" spans="7:59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19"/>
      <c r="BG358" s="19"/>
    </row>
    <row r="359" spans="7:59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19"/>
      <c r="BG359" s="19"/>
    </row>
    <row r="360" spans="7:59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19"/>
      <c r="BG360" s="19"/>
    </row>
    <row r="361" spans="7:59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19"/>
      <c r="BG361" s="19"/>
    </row>
    <row r="362" spans="7:59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19"/>
      <c r="BG362" s="19"/>
    </row>
    <row r="363" spans="7:59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19"/>
      <c r="BG363" s="19"/>
    </row>
    <row r="364" spans="7:59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19"/>
      <c r="BG364" s="19"/>
    </row>
    <row r="365" spans="7:59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19"/>
      <c r="BG365" s="19"/>
    </row>
    <row r="366" spans="7:59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19"/>
      <c r="BG366" s="19"/>
    </row>
    <row r="367" spans="7:59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19"/>
      <c r="BG367" s="19"/>
    </row>
    <row r="368" spans="7:59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19"/>
      <c r="BG368" s="19"/>
    </row>
    <row r="369" spans="7:59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19"/>
      <c r="BG369" s="19"/>
    </row>
    <row r="370" spans="7:59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19"/>
      <c r="BG370" s="19"/>
    </row>
    <row r="371" spans="7:59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19"/>
      <c r="BG371" s="19"/>
    </row>
    <row r="372" spans="7:59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19"/>
      <c r="BG372" s="19"/>
    </row>
    <row r="373" spans="7:59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19"/>
      <c r="BG373" s="19"/>
    </row>
    <row r="374" spans="7:59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19"/>
      <c r="BG374" s="19"/>
    </row>
    <row r="375" spans="7:59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19"/>
      <c r="BG375" s="19"/>
    </row>
    <row r="376" spans="7:59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19"/>
      <c r="BG376" s="19"/>
    </row>
    <row r="377" spans="7:59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19"/>
      <c r="BG377" s="19"/>
    </row>
    <row r="378" spans="7:59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19"/>
      <c r="BG378" s="19"/>
    </row>
    <row r="379" spans="7:59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19"/>
      <c r="BG379" s="19"/>
    </row>
    <row r="380" spans="7:59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19"/>
      <c r="BG380" s="19"/>
    </row>
    <row r="381" spans="7:59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19"/>
      <c r="BG381" s="19"/>
    </row>
    <row r="382" spans="7:59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19"/>
      <c r="BG382" s="19"/>
    </row>
    <row r="383" spans="7:59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19"/>
      <c r="BG383" s="19"/>
    </row>
    <row r="384" spans="7:59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19"/>
      <c r="BG384" s="19"/>
    </row>
    <row r="385" spans="7:59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19"/>
      <c r="BG385" s="19"/>
    </row>
    <row r="386" spans="7:59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19"/>
      <c r="BG386" s="19"/>
    </row>
    <row r="387" spans="7:59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19"/>
      <c r="BG387" s="19"/>
    </row>
    <row r="388" spans="7:59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19"/>
      <c r="BG388" s="19"/>
    </row>
    <row r="389" spans="7:59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19"/>
      <c r="BG389" s="19"/>
    </row>
    <row r="390" spans="7:59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19"/>
      <c r="BG390" s="19"/>
    </row>
    <row r="391" spans="7:59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19"/>
      <c r="BG391" s="19"/>
    </row>
    <row r="392" spans="7:59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19"/>
      <c r="BG392" s="19"/>
    </row>
    <row r="393" spans="7:59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19"/>
      <c r="BG393" s="19"/>
    </row>
    <row r="394" spans="7:59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19"/>
      <c r="BG394" s="19"/>
    </row>
    <row r="395" spans="7:59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19"/>
      <c r="BG395" s="19"/>
    </row>
    <row r="396" spans="7:59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19"/>
      <c r="BG396" s="19"/>
    </row>
    <row r="397" spans="7:59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19"/>
      <c r="BG397" s="19"/>
    </row>
    <row r="398" spans="7:59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19"/>
      <c r="BG398" s="19"/>
    </row>
    <row r="399" spans="7:59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19"/>
      <c r="BG399" s="19"/>
    </row>
    <row r="400" spans="7:59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19"/>
      <c r="BG400" s="19"/>
    </row>
    <row r="401" spans="7:59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19"/>
      <c r="BG401" s="19"/>
    </row>
    <row r="402" spans="7:59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19"/>
      <c r="BG402" s="19"/>
    </row>
    <row r="403" spans="7:59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19"/>
      <c r="BG403" s="19"/>
    </row>
    <row r="404" spans="7:59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19"/>
      <c r="BG404" s="19"/>
    </row>
    <row r="405" spans="7:59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19"/>
      <c r="BG405" s="19"/>
    </row>
    <row r="406" spans="7:59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19"/>
      <c r="BG406" s="19"/>
    </row>
    <row r="407" spans="7:59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19"/>
      <c r="BG407" s="19"/>
    </row>
    <row r="408" spans="7:59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19"/>
      <c r="BG408" s="19"/>
    </row>
    <row r="409" spans="7:59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19"/>
      <c r="BG409" s="19"/>
    </row>
    <row r="410" spans="7:59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19"/>
      <c r="BG410" s="19"/>
    </row>
    <row r="411" spans="7:59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19"/>
      <c r="BG411" s="19"/>
    </row>
    <row r="412" spans="7:59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19"/>
      <c r="BG412" s="19"/>
    </row>
    <row r="413" spans="7:59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19"/>
      <c r="BG413" s="19"/>
    </row>
    <row r="414" spans="7:59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19"/>
      <c r="BG414" s="19"/>
    </row>
    <row r="415" spans="7:59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19"/>
      <c r="BG415" s="19"/>
    </row>
    <row r="416" spans="7:59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19"/>
      <c r="BG416" s="19"/>
    </row>
    <row r="417" spans="7:59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19"/>
      <c r="BG417" s="19"/>
    </row>
    <row r="418" spans="7:59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19"/>
      <c r="BG418" s="19"/>
    </row>
    <row r="419" spans="7:59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19"/>
      <c r="BG419" s="19"/>
    </row>
    <row r="420" spans="7:59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19"/>
      <c r="BG420" s="19"/>
    </row>
    <row r="421" spans="7:59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19"/>
      <c r="BG421" s="19"/>
    </row>
    <row r="422" spans="7:59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19"/>
      <c r="BG422" s="19"/>
    </row>
    <row r="423" spans="7:59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19"/>
      <c r="BG423" s="19"/>
    </row>
    <row r="424" spans="7:59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19"/>
      <c r="BG424" s="19"/>
    </row>
    <row r="425" spans="7:59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19"/>
      <c r="BG425" s="19"/>
    </row>
    <row r="426" spans="7:59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19"/>
      <c r="BG426" s="19"/>
    </row>
    <row r="427" spans="7:59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19"/>
      <c r="BG427" s="19"/>
    </row>
    <row r="428" spans="7:59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19"/>
      <c r="BG428" s="19"/>
    </row>
    <row r="429" spans="7:59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19"/>
      <c r="BG429" s="19"/>
    </row>
    <row r="430" spans="7:59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19"/>
      <c r="BG430" s="19"/>
    </row>
    <row r="431" spans="7:59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19"/>
      <c r="BG431" s="19"/>
    </row>
    <row r="432" spans="7:59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19"/>
      <c r="BG432" s="19"/>
    </row>
    <row r="433" spans="7:59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19"/>
      <c r="BG433" s="19"/>
    </row>
    <row r="434" spans="7:59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19"/>
      <c r="BG434" s="19"/>
    </row>
    <row r="435" spans="7:59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19"/>
      <c r="BG435" s="19"/>
    </row>
    <row r="436" spans="7:59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19"/>
      <c r="BG436" s="19"/>
    </row>
    <row r="437" spans="7:59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19"/>
      <c r="BG437" s="19"/>
    </row>
    <row r="438" spans="7:59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19"/>
      <c r="BG438" s="19"/>
    </row>
    <row r="439" spans="7:59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19"/>
      <c r="BG439" s="19"/>
    </row>
    <row r="440" spans="7:59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19"/>
      <c r="BG440" s="19"/>
    </row>
    <row r="441" spans="7:59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19"/>
      <c r="BG441" s="19"/>
    </row>
    <row r="442" spans="7:59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19"/>
      <c r="BG442" s="19"/>
    </row>
    <row r="443" spans="7:59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19"/>
      <c r="BG443" s="19"/>
    </row>
    <row r="444" spans="7:59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19"/>
      <c r="BG444" s="19"/>
    </row>
    <row r="445" spans="7:59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19"/>
      <c r="BG445" s="19"/>
    </row>
    <row r="446" spans="7:59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19"/>
      <c r="BG446" s="19"/>
    </row>
    <row r="447" spans="7:59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19"/>
      <c r="BG447" s="19"/>
    </row>
    <row r="448" spans="7:59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19"/>
      <c r="BG448" s="19"/>
    </row>
    <row r="449" spans="7:59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19"/>
      <c r="BG449" s="19"/>
    </row>
    <row r="450" spans="7:59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19"/>
      <c r="BG450" s="19"/>
    </row>
    <row r="451" spans="7:59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19"/>
      <c r="BG451" s="19"/>
    </row>
    <row r="452" spans="7:59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19"/>
      <c r="BG452" s="19"/>
    </row>
    <row r="453" spans="7:59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19"/>
      <c r="BG453" s="19"/>
    </row>
    <row r="454" spans="7:59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19"/>
      <c r="BG454" s="19"/>
    </row>
    <row r="455" spans="7:59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19"/>
      <c r="BG455" s="19"/>
    </row>
    <row r="456" spans="7:59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19"/>
      <c r="BG456" s="19"/>
    </row>
    <row r="457" spans="7:59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19"/>
      <c r="BG457" s="19"/>
    </row>
    <row r="458" spans="7:59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19"/>
      <c r="BG458" s="19"/>
    </row>
    <row r="459" spans="7:59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19"/>
      <c r="BG459" s="19"/>
    </row>
    <row r="460" spans="7:59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19"/>
      <c r="BG460" s="19"/>
    </row>
    <row r="461" spans="7:59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19"/>
      <c r="BG461" s="19"/>
    </row>
    <row r="462" spans="7:59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19"/>
      <c r="BG462" s="19"/>
    </row>
    <row r="463" spans="7:59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19"/>
      <c r="BG463" s="19"/>
    </row>
    <row r="464" spans="7:59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19"/>
      <c r="BG464" s="19"/>
    </row>
    <row r="465" spans="7:59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19"/>
      <c r="BG465" s="19"/>
    </row>
    <row r="466" spans="7:59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19"/>
      <c r="BG466" s="19"/>
    </row>
    <row r="467" spans="7:59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19"/>
      <c r="BG467" s="19"/>
    </row>
    <row r="468" spans="7:59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19"/>
      <c r="BG468" s="19"/>
    </row>
    <row r="469" spans="7:59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19"/>
      <c r="BG469" s="19"/>
    </row>
    <row r="470" spans="7:59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19"/>
      <c r="BG470" s="19"/>
    </row>
    <row r="471" spans="7:59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19"/>
      <c r="BG471" s="19"/>
    </row>
    <row r="472" spans="7:59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7:59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7:59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7:59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7:59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7:59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7:59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7:59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7:59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7:59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7:59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7:59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7:59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7:59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7:59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7:59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7:59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7:59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7:59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7:59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7:59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7:59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7:59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7:59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7:59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7:59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7:59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7:59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7:59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7:59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7:59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7:59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7:59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7:59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7:59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7:59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7:59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7:59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7:59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7:59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7:59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7:59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7:59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7:59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7:59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7:59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7:59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7:59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7:59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7:59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7:59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7:59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7:59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7:59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7:59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7:59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7:59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7:59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7:59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7:59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7:59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7:59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7:59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7:59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7:59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7:59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7:59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7:59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7:59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7:59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7:59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7:59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7:59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7:59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7:59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7:59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7:59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7:59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7:59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7:59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7:59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7:59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7:59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7:59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7:59" ht="15.75"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7:59" ht="15.75"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7:59" ht="15.75"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7:59" ht="15.75"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7:59" ht="15.75"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7:59" ht="15.75"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7:59" ht="15.75"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7:59" ht="15.75"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7:59" ht="15.75"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7:59" ht="15.75"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7:59" ht="15.75"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7:59" ht="15.75"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7:59" ht="15.75"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7:59" ht="15.75"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7:59" ht="15.75"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</sheetData>
  <sheetProtection/>
  <printOptions horizontalCentered="1"/>
  <pageMargins left="0.5" right="0.5" top="0.83" bottom="0.75" header="0.19" footer="0.17"/>
  <pageSetup fitToHeight="7" fitToWidth="1" horizontalDpi="600" verticalDpi="600" orientation="portrait" scale="69" r:id="rId1"/>
  <headerFooter alignWithMargins="0">
    <oddHeader>&amp;R&amp;"Arial,Bold"&amp;12Town of Ancram
Highway Fund
ESTIMATED REVENUES</oddHeader>
    <oddFooter>&amp;R&amp;"Arial,Bold"&amp;12PAGE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5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7109375" style="16" customWidth="1"/>
    <col min="5" max="5" width="10.421875" style="16" hidden="1" customWidth="1"/>
    <col min="6" max="6" width="1.8515625" style="14" hidden="1" customWidth="1"/>
    <col min="7" max="7" width="10.421875" style="14" hidden="1" customWidth="1"/>
    <col min="8" max="8" width="1.7109375" style="14" hidden="1" customWidth="1"/>
    <col min="9" max="9" width="10.421875" style="14" hidden="1" customWidth="1"/>
    <col min="10" max="10" width="1.7109375" style="14" customWidth="1"/>
    <col min="11" max="11" width="10.421875" style="14" customWidth="1"/>
    <col min="12" max="12" width="1.7109375" style="14" customWidth="1"/>
    <col min="13" max="13" width="15.7109375" style="14" customWidth="1"/>
    <col min="14" max="14" width="1.7109375" style="14" customWidth="1"/>
    <col min="15" max="15" width="15.7109375" style="14" customWidth="1"/>
    <col min="16" max="16" width="1.7109375" style="14" customWidth="1"/>
    <col min="17" max="17" width="15.7109375" style="14" customWidth="1"/>
    <col min="18" max="18" width="1.7109375" style="14" customWidth="1"/>
    <col min="19" max="19" width="15.7109375" style="14" customWidth="1"/>
    <col min="20" max="20" width="9.140625" style="14" customWidth="1"/>
    <col min="21" max="22" width="9.8515625" style="14" customWidth="1"/>
    <col min="23" max="16384" width="9.140625" style="14" customWidth="1"/>
  </cols>
  <sheetData>
    <row r="1" spans="1:19" ht="15.75">
      <c r="A1" s="54" t="s">
        <v>290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7:19" ht="15.75">
      <c r="G3" s="59"/>
      <c r="H3" s="59"/>
      <c r="I3" s="59"/>
      <c r="J3" s="59"/>
      <c r="K3" s="59"/>
      <c r="L3" s="59"/>
      <c r="M3" s="59" t="s">
        <v>43</v>
      </c>
      <c r="N3" s="59"/>
      <c r="O3" s="59" t="s">
        <v>44</v>
      </c>
      <c r="P3" s="59"/>
      <c r="Q3" s="59"/>
      <c r="R3" s="59"/>
      <c r="S3" s="59"/>
    </row>
    <row r="4" spans="7:19" ht="15.75">
      <c r="G4" s="59"/>
      <c r="H4" s="59"/>
      <c r="I4" s="59"/>
      <c r="J4" s="59"/>
      <c r="K4" s="59"/>
      <c r="L4" s="59"/>
      <c r="M4" s="59" t="s">
        <v>45</v>
      </c>
      <c r="N4" s="59"/>
      <c r="O4" s="59" t="s">
        <v>46</v>
      </c>
      <c r="P4" s="59"/>
      <c r="Q4" s="59"/>
      <c r="R4" s="59"/>
      <c r="S4" s="59"/>
    </row>
    <row r="5" spans="7:19" ht="15.75">
      <c r="G5" s="59"/>
      <c r="H5" s="59"/>
      <c r="I5" s="59"/>
      <c r="J5" s="59"/>
      <c r="K5" s="59"/>
      <c r="L5" s="59"/>
      <c r="M5" s="59" t="s">
        <v>47</v>
      </c>
      <c r="N5" s="59"/>
      <c r="O5" s="59" t="s">
        <v>48</v>
      </c>
      <c r="P5" s="59"/>
      <c r="Q5" s="59" t="s">
        <v>49</v>
      </c>
      <c r="R5" s="59"/>
      <c r="S5" s="59" t="s">
        <v>50</v>
      </c>
    </row>
    <row r="6" spans="5:19" ht="15.75">
      <c r="E6" s="59" t="s">
        <v>256</v>
      </c>
      <c r="G6" s="59" t="s">
        <v>256</v>
      </c>
      <c r="H6" s="59"/>
      <c r="I6" s="59" t="s">
        <v>256</v>
      </c>
      <c r="J6" s="59"/>
      <c r="K6" s="59" t="s">
        <v>256</v>
      </c>
      <c r="L6" s="59"/>
      <c r="M6" s="59" t="s">
        <v>52</v>
      </c>
      <c r="N6" s="59"/>
      <c r="O6" s="59" t="s">
        <v>44</v>
      </c>
      <c r="P6" s="59"/>
      <c r="Q6" s="59" t="s">
        <v>43</v>
      </c>
      <c r="R6" s="59"/>
      <c r="S6" s="59" t="s">
        <v>43</v>
      </c>
    </row>
    <row r="7" spans="1:19" ht="15.75">
      <c r="A7" s="14" t="s">
        <v>53</v>
      </c>
      <c r="C7" s="16" t="s">
        <v>13</v>
      </c>
      <c r="E7" s="59">
        <v>2017</v>
      </c>
      <c r="G7" s="59">
        <v>2018</v>
      </c>
      <c r="H7" s="59"/>
      <c r="I7" s="59">
        <v>2019</v>
      </c>
      <c r="J7" s="59"/>
      <c r="K7" s="59">
        <v>2020</v>
      </c>
      <c r="L7" s="59"/>
      <c r="M7" s="59">
        <v>2021</v>
      </c>
      <c r="N7" s="59"/>
      <c r="O7" s="59">
        <v>2022</v>
      </c>
      <c r="P7" s="59"/>
      <c r="Q7" s="59">
        <v>2022</v>
      </c>
      <c r="R7" s="59"/>
      <c r="S7" s="59">
        <v>2022</v>
      </c>
    </row>
    <row r="8" spans="5:19" ht="15.75">
      <c r="E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5.75">
      <c r="A9" s="14" t="s">
        <v>291</v>
      </c>
      <c r="E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5:53" ht="15.75">
      <c r="E10" s="19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.75">
      <c r="A11" s="14" t="s">
        <v>292</v>
      </c>
      <c r="B11" s="15" t="s">
        <v>293</v>
      </c>
      <c r="C11" s="16">
        <v>5182.4</v>
      </c>
      <c r="E11" s="18">
        <v>5507</v>
      </c>
      <c r="F11" s="17"/>
      <c r="G11" s="18">
        <v>5565</v>
      </c>
      <c r="H11" s="19"/>
      <c r="I11" s="18">
        <v>5542.61</v>
      </c>
      <c r="J11" s="20"/>
      <c r="K11" s="18">
        <v>5542.61</v>
      </c>
      <c r="L11" s="19"/>
      <c r="M11" s="18">
        <v>5500</v>
      </c>
      <c r="N11" s="19"/>
      <c r="O11" s="18">
        <v>4500</v>
      </c>
      <c r="P11" s="19"/>
      <c r="Q11" s="1">
        <v>4500</v>
      </c>
      <c r="R11" s="19"/>
      <c r="S11" s="18">
        <v>4500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5:53" ht="15.75">
      <c r="E12" s="19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6.5" thickBot="1">
      <c r="A13" s="14" t="s">
        <v>172</v>
      </c>
      <c r="E13" s="33">
        <f>SUM(E10:E12)</f>
        <v>5507</v>
      </c>
      <c r="F13" s="17"/>
      <c r="G13" s="33">
        <f>SUM(G10:G12)</f>
        <v>5565</v>
      </c>
      <c r="H13" s="19"/>
      <c r="I13" s="33">
        <f>SUM(I10:I12)</f>
        <v>5542.61</v>
      </c>
      <c r="J13" s="20"/>
      <c r="K13" s="33">
        <f>SUM(K10:K12)</f>
        <v>5542.61</v>
      </c>
      <c r="L13" s="19"/>
      <c r="M13" s="33">
        <f>SUM(M10:M12)</f>
        <v>5500</v>
      </c>
      <c r="N13" s="19"/>
      <c r="O13" s="33">
        <f>SUM(O10:O12)</f>
        <v>4500</v>
      </c>
      <c r="P13" s="19"/>
      <c r="Q13" s="33">
        <f>SUM(Q10:Q12)</f>
        <v>4500</v>
      </c>
      <c r="R13" s="19"/>
      <c r="S13" s="33">
        <f>SUM(S10:S12)</f>
        <v>4500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5:53" ht="3" customHeight="1" thickBot="1">
      <c r="E14" s="35"/>
      <c r="F14" s="17"/>
      <c r="G14" s="35"/>
      <c r="H14" s="19"/>
      <c r="I14" s="35"/>
      <c r="J14" s="20"/>
      <c r="K14" s="35"/>
      <c r="L14" s="19"/>
      <c r="M14" s="35"/>
      <c r="N14" s="19"/>
      <c r="O14" s="35"/>
      <c r="P14" s="19"/>
      <c r="Q14" s="35"/>
      <c r="R14" s="19"/>
      <c r="S14" s="35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5:53" ht="15.75">
      <c r="E15" s="19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5:53" ht="15.75">
      <c r="E16" s="19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.75">
      <c r="A17" s="14" t="s">
        <v>16</v>
      </c>
      <c r="E17" s="19">
        <v>0</v>
      </c>
      <c r="F17" s="17"/>
      <c r="G17" s="19">
        <v>0</v>
      </c>
      <c r="H17" s="19"/>
      <c r="I17" s="19">
        <v>42.61</v>
      </c>
      <c r="J17" s="19"/>
      <c r="K17" s="19">
        <v>42.61</v>
      </c>
      <c r="L17" s="19"/>
      <c r="M17" s="19">
        <v>0</v>
      </c>
      <c r="N17" s="19"/>
      <c r="O17" s="19">
        <v>0</v>
      </c>
      <c r="P17" s="19"/>
      <c r="Q17" s="2">
        <v>0</v>
      </c>
      <c r="R17" s="19"/>
      <c r="S17" s="19"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5:53" ht="15.75">
      <c r="E18" s="19"/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5:53" ht="15.75">
      <c r="E19" s="19"/>
      <c r="F19" s="1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5:53" ht="15.75">
      <c r="E20" s="19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6.5" thickBot="1">
      <c r="A21" s="14" t="s">
        <v>294</v>
      </c>
      <c r="E21" s="33">
        <v>0</v>
      </c>
      <c r="F21" s="17"/>
      <c r="G21" s="33">
        <v>0</v>
      </c>
      <c r="H21" s="19"/>
      <c r="I21" s="33">
        <v>0</v>
      </c>
      <c r="J21" s="20"/>
      <c r="K21" s="33">
        <v>0</v>
      </c>
      <c r="L21" s="19"/>
      <c r="M21" s="33">
        <v>0</v>
      </c>
      <c r="N21" s="19"/>
      <c r="O21" s="33">
        <v>0</v>
      </c>
      <c r="P21" s="19"/>
      <c r="Q21" s="3">
        <v>0</v>
      </c>
      <c r="R21" s="19"/>
      <c r="S21" s="33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5:53" ht="3" customHeight="1" thickBot="1">
      <c r="E22" s="35"/>
      <c r="F22" s="17"/>
      <c r="G22" s="35"/>
      <c r="H22" s="19"/>
      <c r="I22" s="35"/>
      <c r="J22" s="20"/>
      <c r="K22" s="35"/>
      <c r="L22" s="19"/>
      <c r="M22" s="35"/>
      <c r="N22" s="19"/>
      <c r="O22" s="35"/>
      <c r="P22" s="19"/>
      <c r="Q22" s="35"/>
      <c r="R22" s="19"/>
      <c r="S22" s="3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5:53" ht="15.75">
      <c r="E23" s="19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6:53" ht="15.75"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6:53" ht="15.75"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6:53" ht="15.75">
      <c r="F26" s="1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6:53" ht="15.75"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6:53" ht="15.75"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6:53" ht="15.75">
      <c r="F29" s="1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6:53" ht="15.75"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6:53" ht="15.75"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6:53" ht="15.75"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6:53" ht="15.75"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6:53" ht="15.75"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6:53" ht="15.75"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7:53" ht="15.75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7:53" ht="15.75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7:53" ht="15.75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7:53" ht="15.75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7:53" ht="15.75"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7:53" ht="15.75"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7:53" ht="15.75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7:53" ht="15.75"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7:53" ht="15.75"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7:53" ht="15.75"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7:53" ht="15.75"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7:53" ht="15.75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7:53" ht="15.75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7:53" ht="15.75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7:53" ht="15.75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7:53" ht="15.75"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7:53" ht="15.75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7:53" ht="15.75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7:53" ht="15.75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7:53" ht="15.75"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7:53" ht="15.75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7:53" ht="15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7:53" ht="15.75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7:53" ht="15.75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7:53" ht="15.75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</row>
    <row r="61" spans="7:53" ht="15.75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7:53" ht="15.75"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7:53" ht="15.75"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7:53" ht="15.75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7:53" ht="15.75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7:53" ht="15.75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7:53" ht="15.75"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</row>
    <row r="68" spans="7:53" ht="15.75"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</row>
    <row r="69" spans="7:53" ht="15.75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</row>
    <row r="70" spans="7:53" ht="15.75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</row>
    <row r="71" spans="7:53" ht="15.75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</row>
    <row r="72" spans="7:53" ht="15.75"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7:53" ht="15.75"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7:53" ht="15.75"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7:53" ht="15.75"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7:53" ht="15.75"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7:53" ht="15.75"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7:53" ht="15.75"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7:53" ht="15.75"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7:53" ht="15.75"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7:53" ht="15.75"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7:53" ht="15.75"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7:53" ht="15.75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7:53" ht="15.75"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7:53" ht="15.75"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7:53" ht="15.75"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7:53" ht="15.75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7:53" ht="15.75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7:53" ht="15.75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7:53" ht="15.75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7:53" ht="15.75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7:53" ht="15.75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7:53" ht="15.75"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7:53" ht="15.75"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7:53" ht="15.75"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7:53" ht="15.7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7:53" ht="15.75"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7:53" ht="15.7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7:53" ht="15.75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7:53" ht="15.75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7:53" ht="15.75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7:53" ht="15.75"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7:53" ht="15.75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7:53" ht="15.75"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7:53" ht="15.75"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7:53" ht="15.75"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7:53" ht="15.75"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7:53" ht="15.75"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7:53" ht="15.75"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7:53" ht="15.75"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7:53" ht="15.7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</row>
    <row r="112" spans="7:53" ht="15.75"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7:53" ht="15.75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7:53" ht="15.75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7:53" ht="15.75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7:53" ht="15.75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7:53" ht="15.75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7:53" ht="15.75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7:53" ht="15.75"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7:53" ht="15.75"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7:53" ht="15.75"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7:53" ht="15.75"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7:53" ht="15.75"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7:53" ht="15.75"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7:53" ht="15.75"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7:53" ht="15.75"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7:53" ht="15.75"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7:53" ht="15.75"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7:53" ht="15.75"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7:53" ht="15.75"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7:53" ht="15.75"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7:53" ht="15.75"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</row>
    <row r="133" spans="7:53" ht="15.7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</row>
    <row r="134" spans="7:53" ht="15.7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</row>
    <row r="135" spans="7:53" ht="15.75"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</row>
    <row r="136" spans="7:53" ht="15.75"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</row>
    <row r="137" spans="7:53" ht="15.75"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</row>
    <row r="138" spans="7:53" ht="15.75"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</row>
    <row r="139" spans="7:53" ht="15.75"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</row>
    <row r="140" spans="7:53" ht="15.75"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</row>
    <row r="141" spans="7:53" ht="15.75"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</row>
    <row r="142" spans="7:53" ht="15.75"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</row>
    <row r="143" spans="7:53" ht="15.75"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</row>
    <row r="144" spans="7:53" ht="15.75"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</row>
    <row r="145" spans="7:53" ht="15.75"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7:53" ht="15.75"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7:53" ht="15.75"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7:53" ht="15.75"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7:53" ht="15.75"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7:53" ht="15.75"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7:53" ht="15.75"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7:53" ht="15.75"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7:53" ht="15.75"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</row>
    <row r="154" spans="7:53" ht="15.75"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7:53" ht="15.75"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7:53" ht="15.75"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</row>
    <row r="157" spans="7:53" ht="15.75"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</row>
    <row r="158" spans="7:53" ht="15.75"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</row>
    <row r="159" spans="7:53" ht="15.75"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</row>
    <row r="160" spans="7:53" ht="15.75"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</row>
    <row r="161" spans="7:53" ht="15.75"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</row>
    <row r="162" spans="7:53" ht="15.75"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</row>
    <row r="163" spans="7:53" ht="15.75"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</row>
    <row r="164" spans="7:53" ht="15.75"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</row>
    <row r="165" spans="7:53" ht="15.75"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</row>
    <row r="166" spans="7:53" ht="15.75"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</row>
    <row r="167" spans="7:53" ht="15.75"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7:53" ht="15.75"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7:53" ht="15.75"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7:53" ht="15.75"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</row>
    <row r="171" spans="7:53" ht="15.75"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</row>
    <row r="172" spans="7:53" ht="15.75"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</row>
    <row r="173" spans="7:53" ht="15.75"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</row>
    <row r="174" spans="7:53" ht="15.75"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</row>
    <row r="175" spans="7:53" ht="15.75"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7:53" ht="15.75"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</row>
    <row r="177" spans="7:53" ht="15.75"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</row>
    <row r="178" spans="7:53" ht="15.75"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</row>
    <row r="179" spans="7:53" ht="15.75"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</row>
    <row r="180" spans="7:53" ht="15.75"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</row>
    <row r="181" spans="7:53" ht="15.75"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</row>
    <row r="182" spans="7:53" ht="15.75"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</row>
    <row r="183" spans="7:53" ht="15.7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</row>
    <row r="184" spans="7:53" ht="15.7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</row>
    <row r="185" spans="7:53" ht="15.7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</row>
    <row r="186" spans="7:53" ht="15.7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</row>
    <row r="187" spans="7:53" ht="15.7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</row>
    <row r="188" spans="7:53" ht="15.7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7:53" ht="15.7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</row>
    <row r="190" spans="7:53" ht="15.7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</row>
    <row r="191" spans="7:53" ht="15.7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</row>
    <row r="192" spans="7:53" ht="15.7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</row>
    <row r="193" spans="7:53" ht="15.7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</row>
    <row r="194" spans="7:53" ht="15.7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</row>
    <row r="195" spans="7:53" ht="15.7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</row>
    <row r="196" spans="7:53" ht="15.7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</row>
    <row r="197" spans="7:53" ht="15.7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</row>
    <row r="198" spans="7:53" ht="15.7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</row>
    <row r="199" spans="7:53" ht="15.7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</row>
    <row r="200" spans="7:53" ht="15.7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</row>
    <row r="201" spans="7:53" ht="15.7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</row>
    <row r="202" spans="7:53" ht="15.7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</row>
    <row r="203" spans="7:53" ht="15.7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</row>
    <row r="204" spans="7:53" ht="15.7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</row>
    <row r="205" spans="7:53" ht="15.7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</row>
    <row r="206" spans="7:53" ht="15.7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</row>
    <row r="207" spans="7:53" ht="15.7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</row>
    <row r="208" spans="7:53" ht="15.7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</row>
    <row r="209" spans="7:53" ht="15.7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</row>
    <row r="210" spans="7:53" ht="15.7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</row>
    <row r="211" spans="7:53" ht="15.7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</row>
    <row r="212" spans="7:53" ht="15.7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</row>
    <row r="213" spans="7:53" ht="15.75"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</row>
    <row r="214" spans="7:53" ht="15.7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</row>
    <row r="215" spans="7:53" ht="15.7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</row>
    <row r="216" spans="7:53" ht="15.75"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</row>
    <row r="217" spans="7:53" ht="15.75"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</row>
    <row r="218" spans="7:53" ht="15.75"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</row>
    <row r="219" spans="7:53" ht="15.75"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</row>
    <row r="220" spans="7:53" ht="15.75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</row>
    <row r="221" spans="7:53" ht="15.75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</row>
    <row r="222" spans="7:53" ht="15.75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</row>
    <row r="223" spans="7:53" ht="15.75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</row>
    <row r="224" spans="7:53" ht="15.75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</row>
    <row r="225" spans="7:53" ht="15.75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</row>
    <row r="226" spans="7:53" ht="15.75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</row>
    <row r="227" spans="7:53" ht="15.75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</row>
    <row r="228" spans="7:53" ht="15.75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</row>
    <row r="229" spans="7:53" ht="15.75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</row>
    <row r="230" spans="7:53" ht="15.75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</row>
    <row r="231" spans="7:53" ht="15.75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</row>
    <row r="232" spans="7:53" ht="15.75"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</row>
    <row r="233" spans="7:53" ht="15.75"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</row>
    <row r="234" spans="7:53" ht="15.75"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</row>
    <row r="235" spans="7:53" ht="15.75"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7:53" ht="15.75"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7:53" ht="15.75"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7:53" ht="15.75"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7:53" ht="15.75"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7:53" ht="15.75"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7:53" ht="15.75"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7:53" ht="15.75"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7:53" ht="15.75"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7:53" ht="15.75"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7:53" ht="15.75"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7:53" ht="15.75"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7:53" ht="15.75"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7:53" ht="15.75"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7:53" ht="15.75"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7:53" ht="15.75"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7:53" ht="15.75"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7:53" ht="15.75"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7:53" ht="15.75"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7:53" ht="15.75"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7:53" ht="15.75"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7:53" ht="15.75"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7:53" ht="15.75"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pans="7:53" ht="15.75"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</row>
    <row r="259" spans="7:53" ht="15.75"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</row>
    <row r="260" spans="7:53" ht="15.75"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</row>
    <row r="261" spans="7:53" ht="15.75"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</row>
    <row r="262" spans="7:53" ht="15.75"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</row>
    <row r="263" spans="7:53" ht="15.75"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</row>
    <row r="264" spans="7:53" ht="15.75"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</row>
    <row r="265" spans="7:53" ht="15.75"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</row>
    <row r="266" spans="7:53" ht="15.75"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</row>
    <row r="267" spans="7:53" ht="15.75"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</row>
    <row r="268" spans="7:53" ht="15.75"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</row>
    <row r="269" spans="7:53" ht="15.75"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</row>
    <row r="270" spans="7:53" ht="15.75"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</row>
    <row r="271" spans="7:53" ht="15.75"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</row>
    <row r="272" spans="7:53" ht="15.75"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</row>
    <row r="273" spans="7:53" ht="15.75"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</row>
    <row r="274" spans="7:53" ht="15.75"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</row>
    <row r="275" spans="7:53" ht="15.75"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</row>
    <row r="276" spans="7:53" ht="15.75"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</row>
    <row r="277" spans="7:53" ht="15.75"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</row>
    <row r="278" spans="7:53" ht="15.75"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</row>
    <row r="279" spans="7:53" ht="15.75"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</row>
    <row r="280" spans="7:53" ht="15.75"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</row>
    <row r="281" spans="7:53" ht="15.75"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</row>
    <row r="282" spans="7:53" ht="15.75"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</row>
    <row r="283" spans="7:53" ht="15.75"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</row>
    <row r="284" spans="7:53" ht="15.75"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</row>
    <row r="285" spans="7:53" ht="15.75"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</row>
    <row r="286" spans="7:53" ht="15.75"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</row>
    <row r="287" spans="7:53" ht="15.75"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</row>
    <row r="288" spans="7:53" ht="15.75"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</row>
    <row r="289" spans="7:53" ht="15.75"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</row>
    <row r="290" spans="7:53" ht="15.75"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</row>
    <row r="291" spans="7:53" ht="15.75"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</row>
    <row r="292" spans="7:53" ht="15.75"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</row>
    <row r="293" spans="7:53" ht="15.75"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</row>
    <row r="294" spans="7:53" ht="15.75"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</row>
    <row r="295" spans="7:53" ht="15.75"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</row>
    <row r="296" spans="7:53" ht="15.75"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</row>
    <row r="297" spans="7:53" ht="15.75"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</row>
    <row r="298" spans="7:53" ht="15.75"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</row>
    <row r="299" spans="7:53" ht="15.75"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</row>
    <row r="300" spans="7:53" ht="15.75"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</row>
    <row r="301" spans="7:53" ht="15.75"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</row>
    <row r="302" spans="7:53" ht="15.75"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</row>
    <row r="303" spans="7:53" ht="15.75"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</row>
    <row r="304" spans="7:53" ht="15.75"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</row>
    <row r="305" spans="7:53" ht="15.75"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</row>
    <row r="306" spans="7:53" ht="15.75"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</row>
    <row r="307" spans="7:53" ht="15.75"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</row>
    <row r="308" spans="7:53" ht="15.75"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</row>
    <row r="309" spans="7:53" ht="15.75"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</row>
    <row r="310" spans="7:53" ht="15.75"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</row>
    <row r="311" spans="7:53" ht="15.75"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</row>
    <row r="312" spans="7:53" ht="15.75"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</row>
    <row r="313" spans="7:53" ht="15.75"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</row>
    <row r="314" spans="7:53" ht="15.75"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</row>
    <row r="315" spans="7:53" ht="15.75"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</row>
    <row r="316" spans="7:53" ht="15.75"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</row>
    <row r="317" spans="7:53" ht="15.75"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</row>
    <row r="318" spans="7:53" ht="15.7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</row>
    <row r="319" spans="7:53" ht="15.7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</row>
    <row r="320" spans="7:53" ht="15.7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</row>
    <row r="321" spans="7:53" ht="15.7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</row>
    <row r="322" spans="7:53" ht="15.75"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</row>
    <row r="323" spans="7:53" ht="15.75"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</row>
    <row r="324" spans="7:53" ht="15.75"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</row>
    <row r="325" spans="7:53" ht="15.75"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</row>
    <row r="326" spans="7:53" ht="15.75"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</row>
    <row r="327" spans="7:53" ht="15.75"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</row>
    <row r="328" spans="7:53" ht="15.75"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</row>
    <row r="329" spans="7:53" ht="15.75"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</row>
    <row r="330" spans="7:53" ht="15.75"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</row>
    <row r="331" spans="7:53" ht="15.75"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</row>
    <row r="332" spans="7:53" ht="15.75"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</row>
    <row r="333" spans="7:53" ht="15.75"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</row>
    <row r="334" spans="7:53" ht="15.75"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</row>
    <row r="335" spans="7:53" ht="15.75"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</row>
    <row r="336" spans="7:53" ht="15.75"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</row>
    <row r="337" spans="7:53" ht="15.75"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</row>
    <row r="338" spans="7:53" ht="15.75"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</row>
    <row r="339" spans="7:53" ht="15.75"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</row>
    <row r="340" spans="7:53" ht="15.75"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</row>
    <row r="341" spans="7:53" ht="15.75"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</row>
    <row r="342" spans="7:53" ht="15.75"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</row>
    <row r="343" spans="7:53" ht="15.75"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</row>
    <row r="344" spans="7:53" ht="15.75"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</row>
    <row r="345" spans="7:53" ht="15.75"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</row>
    <row r="346" spans="7:53" ht="15.75"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</row>
    <row r="347" spans="7:53" ht="15.75"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</row>
    <row r="348" spans="7:53" ht="15.75"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</row>
    <row r="349" spans="7:53" ht="15.75"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</row>
    <row r="350" spans="7:53" ht="15.75"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</row>
    <row r="351" spans="7:53" ht="15.75"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</row>
    <row r="352" spans="7:53" ht="15.75"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</row>
    <row r="353" spans="7:53" ht="15.75"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</row>
    <row r="354" spans="7:53" ht="15.75"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</row>
    <row r="355" spans="7:53" ht="15.75"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</row>
    <row r="356" spans="7:53" ht="15.75"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</row>
    <row r="357" spans="7:53" ht="15.75"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</row>
    <row r="358" spans="7:53" ht="15.75"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</row>
    <row r="359" spans="7:53" ht="15.75"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</row>
    <row r="360" spans="7:53" ht="15.75"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</row>
    <row r="361" spans="7:53" ht="15.75"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</row>
    <row r="362" spans="7:53" ht="15.75"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</row>
    <row r="363" spans="7:53" ht="15.75"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</row>
    <row r="364" spans="7:53" ht="15.75"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</row>
    <row r="365" spans="7:53" ht="15.75"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</row>
    <row r="366" spans="7:53" ht="15.75"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</row>
    <row r="367" spans="7:53" ht="15.75"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</row>
    <row r="368" spans="7:53" ht="15.75"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</row>
    <row r="369" spans="7:53" ht="15.75"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</row>
    <row r="370" spans="7:53" ht="15.75"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</row>
    <row r="371" spans="7:53" ht="15.75"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</row>
    <row r="372" spans="7:53" ht="15.75"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</row>
    <row r="373" spans="7:53" ht="15.75"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</row>
    <row r="374" spans="7:53" ht="15.75"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</row>
    <row r="375" spans="7:53" ht="15.75"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</row>
    <row r="376" spans="7:53" ht="15.75"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</row>
    <row r="377" spans="7:53" ht="15.75"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</row>
    <row r="378" spans="7:53" ht="15.75"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</row>
    <row r="379" spans="7:53" ht="15.75"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</row>
    <row r="380" spans="7:53" ht="15.75"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</row>
    <row r="381" spans="7:53" ht="15.75"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</row>
    <row r="382" spans="7:53" ht="15.75"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</row>
    <row r="383" spans="7:53" ht="15.75"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</row>
    <row r="384" spans="7:53" ht="15.75"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</row>
    <row r="385" spans="7:53" ht="15.75"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</row>
    <row r="386" spans="7:53" ht="15.75"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</row>
    <row r="387" spans="7:53" ht="15.75"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</row>
    <row r="388" spans="7:53" ht="15.75"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</row>
    <row r="389" spans="7:53" ht="15.75"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</row>
    <row r="390" spans="7:53" ht="15.75"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</row>
    <row r="391" spans="7:53" ht="15.75"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</row>
    <row r="392" spans="7:53" ht="15.75"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</row>
    <row r="393" spans="7:53" ht="15.75"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</row>
    <row r="394" spans="7:53" ht="15.75"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</row>
    <row r="395" spans="7:53" ht="15.75"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</row>
    <row r="396" spans="7:53" ht="15.75"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</row>
    <row r="397" spans="7:53" ht="15.75"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</row>
    <row r="398" spans="7:53" ht="15.75"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</row>
    <row r="399" spans="7:53" ht="15.75"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</row>
    <row r="400" spans="7:53" ht="15.75"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</row>
    <row r="401" spans="7:53" ht="15.75"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</row>
    <row r="402" spans="7:53" ht="15.75"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</row>
    <row r="403" spans="7:53" ht="15.75"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</row>
    <row r="404" spans="7:53" ht="15.75"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</row>
    <row r="405" spans="7:53" ht="15.75"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</row>
    <row r="406" spans="7:53" ht="15.75"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</row>
    <row r="407" spans="7:53" ht="15.75"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</row>
    <row r="408" spans="7:53" ht="15.75"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</row>
    <row r="409" spans="7:53" ht="15.75"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</row>
    <row r="410" spans="7:53" ht="15.75"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</row>
    <row r="411" spans="7:53" ht="15.75"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</row>
    <row r="412" spans="7:53" ht="15.75"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</row>
    <row r="413" spans="7:53" ht="15.75"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</row>
    <row r="414" spans="7:53" ht="15.75"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</row>
    <row r="415" spans="7:53" ht="15.75"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</row>
    <row r="416" spans="7:53" ht="15.75"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</row>
    <row r="417" spans="7:53" ht="15.75"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</row>
    <row r="418" spans="7:53" ht="15.75"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</row>
    <row r="419" spans="7:53" ht="15.75"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</row>
    <row r="420" spans="7:53" ht="15.75"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</row>
    <row r="421" spans="7:53" ht="15.75"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</row>
    <row r="422" spans="7:53" ht="15.75"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</row>
    <row r="423" spans="7:53" ht="15.75"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</row>
    <row r="424" spans="7:53" ht="15.75"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</row>
    <row r="425" spans="7:53" ht="15.75"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</row>
    <row r="426" spans="7:53" ht="15.75"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</row>
    <row r="427" spans="7:53" ht="15.75"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</row>
    <row r="428" spans="7:53" ht="15.75"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</row>
    <row r="429" spans="7:53" ht="15.75"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</row>
    <row r="430" spans="7:53" ht="15.75"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</row>
    <row r="431" spans="7:53" ht="15.75"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</row>
    <row r="432" spans="7:53" ht="15.75"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</row>
    <row r="433" spans="7:53" ht="15.75"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</row>
    <row r="434" spans="7:53" ht="15.75"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</row>
    <row r="435" spans="7:53" ht="15.75"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</row>
    <row r="436" spans="7:53" ht="15.75"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</row>
    <row r="437" spans="7:53" ht="15.75"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</row>
    <row r="438" spans="7:53" ht="15.75"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</row>
    <row r="439" spans="7:53" ht="15.75"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</row>
    <row r="440" spans="7:53" ht="15.75"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</row>
    <row r="441" spans="7:53" ht="15.75"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</row>
    <row r="442" spans="7:53" ht="15.75"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</row>
    <row r="443" spans="7:53" ht="15.75"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</row>
    <row r="444" spans="7:53" ht="15.75"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</row>
    <row r="445" spans="7:53" ht="15.75"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</row>
    <row r="446" spans="7:53" ht="15.75"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</row>
    <row r="447" spans="7:53" ht="15.75"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</row>
    <row r="448" spans="7:53" ht="15.75"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</row>
    <row r="449" spans="7:53" ht="15.75"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</row>
    <row r="450" spans="7:53" ht="15.75"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</row>
    <row r="451" spans="7:53" ht="15.75"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</row>
    <row r="452" spans="7:53" ht="15.75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</row>
    <row r="453" spans="7:53" ht="15.75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</row>
    <row r="454" spans="7:53" ht="15.75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</row>
    <row r="455" spans="7:53" ht="15.75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</row>
    <row r="456" spans="7:53" ht="15.75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</row>
    <row r="457" spans="7:53" ht="15.75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</row>
    <row r="458" spans="7:53" ht="15.75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</row>
    <row r="459" spans="7:53" ht="15.75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</row>
    <row r="460" spans="7:53" ht="15.75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</row>
    <row r="461" spans="7:53" ht="15.75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</row>
    <row r="462" spans="7:53" ht="15.75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</row>
    <row r="463" spans="7:53" ht="15.75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</row>
    <row r="464" spans="7:53" ht="15.75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</row>
    <row r="465" spans="7:53" ht="15.75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</row>
    <row r="466" spans="7:53" ht="15.75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</row>
    <row r="467" spans="7:53" ht="15.75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</row>
    <row r="468" spans="7:53" ht="15.75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</row>
    <row r="469" spans="7:53" ht="15.75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</row>
    <row r="470" spans="7:53" ht="15.75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</row>
    <row r="471" spans="7:53" ht="15.75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</row>
    <row r="472" spans="7:53" ht="15.75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</row>
    <row r="473" spans="7:53" ht="15.75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</row>
    <row r="474" spans="7:53" ht="15.75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</row>
    <row r="475" spans="7:53" ht="15.75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</row>
    <row r="476" spans="7:53" ht="15.75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</row>
    <row r="477" spans="7:53" ht="15.75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</row>
    <row r="478" spans="7:53" ht="15.75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</row>
    <row r="479" spans="7:53" ht="15.75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</row>
    <row r="480" spans="7:53" ht="15.75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</row>
    <row r="481" spans="7:53" ht="15.75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</row>
    <row r="482" spans="7:53" ht="15.75"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</row>
    <row r="483" spans="7:53" ht="15.75"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</row>
    <row r="484" spans="7:53" ht="15.75"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</row>
    <row r="485" spans="7:53" ht="15.75"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</row>
    <row r="486" spans="7:53" ht="15.75"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</row>
    <row r="487" spans="7:53" ht="15.75"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</row>
    <row r="488" spans="7:53" ht="15.75"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</row>
    <row r="489" spans="7:53" ht="15.75"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</row>
    <row r="490" spans="7:53" ht="15.75"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</row>
    <row r="491" spans="7:53" ht="15.75"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</row>
    <row r="492" spans="7:53" ht="15.75"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</row>
    <row r="493" spans="7:53" ht="15.75"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</row>
    <row r="494" spans="7:53" ht="15.75"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</row>
    <row r="495" spans="7:53" ht="15.75"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</row>
    <row r="496" spans="7:53" ht="15.75"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</row>
    <row r="497" spans="7:53" ht="15.75"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</row>
    <row r="498" spans="7:53" ht="15.75"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</row>
    <row r="499" spans="7:53" ht="15.75"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</row>
    <row r="500" spans="7:53" ht="15.75"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</row>
    <row r="501" spans="7:53" ht="15.75"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</row>
    <row r="502" spans="7:53" ht="15.75"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</row>
    <row r="503" spans="7:53" ht="15.75"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</row>
    <row r="504" spans="7:53" ht="15.75"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</row>
    <row r="505" spans="7:53" ht="15.75"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</row>
    <row r="506" spans="7:53" ht="15.75"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</row>
    <row r="507" spans="7:53" ht="15.75"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</row>
    <row r="508" spans="7:53" ht="15.75"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</row>
    <row r="509" spans="7:53" ht="15.75"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</row>
    <row r="510" spans="7:53" ht="15.75"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</row>
    <row r="511" spans="7:53" ht="15.75"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</row>
    <row r="512" spans="7:53" ht="15.75"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</row>
    <row r="513" spans="7:53" ht="15.75"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</row>
    <row r="514" spans="7:53" ht="15.75"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</row>
    <row r="515" spans="7:53" ht="15.75"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</row>
    <row r="516" spans="7:53" ht="15.75"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</row>
    <row r="517" spans="7:53" ht="15.75"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</row>
    <row r="518" spans="7:53" ht="15.75"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</row>
    <row r="519" spans="7:53" ht="15.75"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</row>
    <row r="520" spans="7:53" ht="15.75"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</row>
    <row r="521" spans="7:53" ht="15.75"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</row>
    <row r="522" spans="7:53" ht="15.75"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</row>
    <row r="523" spans="7:53" ht="15.75"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</row>
    <row r="524" spans="7:53" ht="15.75"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</row>
    <row r="525" spans="7:53" ht="15.75"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</row>
    <row r="526" spans="7:53" ht="15.75"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</row>
    <row r="527" spans="7:53" ht="15.75"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</row>
    <row r="528" spans="7:53" ht="15.75"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</row>
    <row r="529" spans="7:53" ht="15.75"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</row>
    <row r="530" spans="7:53" ht="15.75"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</row>
    <row r="531" spans="7:53" ht="15.75"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</row>
    <row r="532" spans="7:53" ht="15.75"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</row>
    <row r="533" spans="7:53" ht="15.75"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</row>
    <row r="534" spans="7:53" ht="15.75"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</row>
    <row r="535" spans="7:53" ht="15.75"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</row>
    <row r="536" spans="7:53" ht="15.75"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</row>
    <row r="537" spans="7:53" ht="15.75"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</row>
    <row r="538" spans="7:53" ht="15.75"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</row>
    <row r="539" spans="7:53" ht="15.75"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</row>
    <row r="540" spans="7:53" ht="15.75"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</row>
    <row r="541" spans="7:53" ht="15.75"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</row>
    <row r="542" spans="7:53" ht="15.75"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</row>
    <row r="543" spans="7:53" ht="15.75"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</row>
    <row r="544" spans="7:53" ht="15.75"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</row>
    <row r="545" spans="7:53" ht="15.75"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</row>
    <row r="546" spans="7:53" ht="15.75"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</row>
    <row r="547" spans="7:53" ht="15.75"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</row>
    <row r="548" spans="7:53" ht="15.75"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</row>
    <row r="549" spans="7:53" ht="15.75"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</row>
    <row r="550" spans="7:53" ht="15.75"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</row>
    <row r="551" spans="7:53" ht="15.75"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</row>
    <row r="552" spans="7:53" ht="15.75"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</row>
    <row r="553" spans="7:53" ht="15.75"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</row>
    <row r="554" spans="7:53" ht="15.75"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</row>
    <row r="555" spans="7:53" ht="15.75"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</row>
  </sheetData>
  <sheetProtection/>
  <printOptions horizontalCentered="1"/>
  <pageMargins left="0.5" right="0.5" top="0.84" bottom="0.75" header="0.3" footer="0.5"/>
  <pageSetup fitToHeight="0" fitToWidth="1" horizontalDpi="600" verticalDpi="600" orientation="portrait" scale="80" r:id="rId1"/>
  <headerFooter alignWithMargins="0">
    <oddHeader>&amp;R&amp;"Arial,Bold"&amp;12Town of Ancram
Lighting District</oddHeader>
    <oddFooter>&amp;R&amp;"Arial,Bold"&amp;12PAGE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5.7109375" style="14" customWidth="1"/>
    <col min="2" max="2" width="4.140625" style="15" customWidth="1"/>
    <col min="3" max="3" width="7.8515625" style="16" customWidth="1"/>
    <col min="4" max="4" width="1.8515625" style="14" customWidth="1"/>
    <col min="5" max="5" width="1.7109375" style="14" customWidth="1"/>
    <col min="6" max="6" width="15.7109375" style="14" customWidth="1"/>
    <col min="7" max="7" width="1.7109375" style="14" customWidth="1"/>
    <col min="8" max="8" width="15.7109375" style="14" customWidth="1"/>
    <col min="9" max="9" width="1.7109375" style="14" customWidth="1"/>
    <col min="10" max="10" width="15.7109375" style="14" customWidth="1"/>
    <col min="11" max="11" width="1.7109375" style="14" customWidth="1"/>
    <col min="12" max="12" width="15.7109375" style="14" customWidth="1"/>
    <col min="13" max="13" width="1.7109375" style="14" customWidth="1"/>
    <col min="14" max="14" width="15.7109375" style="14" customWidth="1"/>
    <col min="15" max="15" width="9.140625" style="14" customWidth="1"/>
    <col min="16" max="17" width="9.8515625" style="14" customWidth="1"/>
    <col min="18" max="16384" width="9.140625" style="14" customWidth="1"/>
  </cols>
  <sheetData>
    <row r="1" spans="1:14" ht="15.75">
      <c r="A1" s="54" t="s">
        <v>295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5:14" ht="15.75">
      <c r="E3" s="59"/>
      <c r="F3" s="59"/>
      <c r="G3" s="59"/>
      <c r="H3" s="53" t="s">
        <v>43</v>
      </c>
      <c r="I3" s="59"/>
      <c r="J3" s="59" t="s">
        <v>44</v>
      </c>
      <c r="K3" s="59"/>
      <c r="L3" s="59"/>
      <c r="M3" s="59"/>
      <c r="N3" s="59"/>
    </row>
    <row r="4" spans="5:14" ht="15.75">
      <c r="E4" s="59"/>
      <c r="F4" s="59"/>
      <c r="G4" s="59"/>
      <c r="H4" s="53" t="s">
        <v>45</v>
      </c>
      <c r="I4" s="59"/>
      <c r="J4" s="59" t="s">
        <v>46</v>
      </c>
      <c r="K4" s="59"/>
      <c r="L4" s="59"/>
      <c r="M4" s="59"/>
      <c r="N4" s="59"/>
    </row>
    <row r="5" spans="5:14" ht="15.75">
      <c r="E5" s="59"/>
      <c r="F5" s="59"/>
      <c r="G5" s="59"/>
      <c r="H5" s="53" t="s">
        <v>47</v>
      </c>
      <c r="I5" s="59"/>
      <c r="J5" s="59" t="s">
        <v>48</v>
      </c>
      <c r="K5" s="59"/>
      <c r="L5" s="59" t="s">
        <v>49</v>
      </c>
      <c r="M5" s="59"/>
      <c r="N5" s="59" t="s">
        <v>50</v>
      </c>
    </row>
    <row r="6" spans="5:14" ht="15.75">
      <c r="E6" s="59"/>
      <c r="F6" s="59" t="s">
        <v>51</v>
      </c>
      <c r="G6" s="59"/>
      <c r="H6" s="53" t="s">
        <v>50</v>
      </c>
      <c r="I6" s="59"/>
      <c r="J6" s="59" t="s">
        <v>44</v>
      </c>
      <c r="K6" s="59"/>
      <c r="L6" s="59" t="s">
        <v>43</v>
      </c>
      <c r="M6" s="59"/>
      <c r="N6" s="59" t="s">
        <v>43</v>
      </c>
    </row>
    <row r="7" spans="1:14" ht="15.75">
      <c r="A7" s="14" t="s">
        <v>53</v>
      </c>
      <c r="C7" s="16" t="s">
        <v>13</v>
      </c>
      <c r="E7" s="59"/>
      <c r="F7" s="59">
        <v>2020</v>
      </c>
      <c r="G7" s="59"/>
      <c r="H7" s="53">
        <v>2021</v>
      </c>
      <c r="I7" s="59"/>
      <c r="J7" s="59">
        <v>2022</v>
      </c>
      <c r="K7" s="59"/>
      <c r="L7" s="59">
        <v>2022</v>
      </c>
      <c r="M7" s="59"/>
      <c r="N7" s="59">
        <v>2022</v>
      </c>
    </row>
    <row r="8" spans="5:14" ht="15.75"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.75">
      <c r="A9" s="14" t="s">
        <v>296</v>
      </c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4:48" ht="15.75"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15.75">
      <c r="A11" s="14" t="s">
        <v>292</v>
      </c>
      <c r="B11" s="15" t="s">
        <v>297</v>
      </c>
      <c r="C11" s="16">
        <v>3410.4</v>
      </c>
      <c r="D11" s="17"/>
      <c r="E11" s="19"/>
      <c r="F11" s="18">
        <v>367180</v>
      </c>
      <c r="G11" s="20"/>
      <c r="H11" s="18">
        <v>367180</v>
      </c>
      <c r="I11" s="19"/>
      <c r="J11" s="1">
        <v>374523</v>
      </c>
      <c r="K11" s="19"/>
      <c r="L11" s="1">
        <v>374523</v>
      </c>
      <c r="M11" s="19"/>
      <c r="N11" s="18">
        <v>374523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4:48" ht="15.75"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6.5" thickBot="1">
      <c r="A13" s="14" t="s">
        <v>172</v>
      </c>
      <c r="D13" s="17"/>
      <c r="E13" s="19"/>
      <c r="F13" s="33">
        <f>+F11</f>
        <v>367180</v>
      </c>
      <c r="G13" s="20"/>
      <c r="H13" s="33">
        <f>+H11</f>
        <v>367180</v>
      </c>
      <c r="I13" s="19"/>
      <c r="J13" s="33">
        <f>+J11</f>
        <v>374523</v>
      </c>
      <c r="K13" s="19"/>
      <c r="L13" s="33">
        <f>+L11</f>
        <v>374523</v>
      </c>
      <c r="M13" s="19"/>
      <c r="N13" s="33">
        <f>+N11</f>
        <v>374523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4:48" ht="3" customHeight="1" thickBot="1">
      <c r="D14" s="17"/>
      <c r="E14" s="19"/>
      <c r="F14" s="35"/>
      <c r="G14" s="20"/>
      <c r="H14" s="35"/>
      <c r="I14" s="19"/>
      <c r="J14" s="35"/>
      <c r="K14" s="19"/>
      <c r="L14" s="35"/>
      <c r="M14" s="19"/>
      <c r="N14" s="3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4:48" ht="15.75"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4:48" ht="15.75"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5.75">
      <c r="A17" s="14" t="s">
        <v>16</v>
      </c>
      <c r="D17" s="17"/>
      <c r="E17" s="19"/>
      <c r="F17" s="19">
        <v>73436</v>
      </c>
      <c r="G17" s="19"/>
      <c r="H17" s="19">
        <v>73436</v>
      </c>
      <c r="I17" s="19"/>
      <c r="J17" s="2">
        <v>74905</v>
      </c>
      <c r="K17" s="19"/>
      <c r="L17" s="2">
        <v>74905</v>
      </c>
      <c r="M17" s="19"/>
      <c r="N17" s="19">
        <v>74905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4:48" ht="15.75"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4:48" ht="15.75"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4:48" ht="15.75"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16.5" thickBot="1">
      <c r="A21" s="14" t="s">
        <v>294</v>
      </c>
      <c r="D21" s="17"/>
      <c r="E21" s="19"/>
      <c r="F21" s="33">
        <v>0</v>
      </c>
      <c r="G21" s="20"/>
      <c r="H21" s="33">
        <v>0</v>
      </c>
      <c r="I21" s="19"/>
      <c r="J21" s="3">
        <v>0</v>
      </c>
      <c r="K21" s="19"/>
      <c r="L21" s="3">
        <v>0</v>
      </c>
      <c r="M21" s="19"/>
      <c r="N21" s="33"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4:48" ht="3" customHeight="1" thickBot="1">
      <c r="D22" s="17"/>
      <c r="E22" s="19"/>
      <c r="F22" s="35"/>
      <c r="G22" s="20"/>
      <c r="H22" s="35"/>
      <c r="I22" s="19"/>
      <c r="J22" s="35"/>
      <c r="K22" s="19"/>
      <c r="L22" s="35"/>
      <c r="M22" s="19"/>
      <c r="N22" s="35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4:48" ht="15.75"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4:48" ht="15.75"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4:48" ht="15.75"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4:48" ht="15.75"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4:48" ht="15.75"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4:48" ht="15.75"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4:48" ht="15.75"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4:48" ht="15.75"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4:48" ht="15.75">
      <c r="D31" s="1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4:48" ht="15.75"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4:48" ht="15.75"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4:48" ht="15.75"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4:48" ht="15.75">
      <c r="D35" s="1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5:48" ht="15.7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5:48" ht="15.7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5:48" ht="15.7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5:48" ht="15.7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5:48" ht="15.7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5:48" ht="15.7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5:48" ht="15.7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5:48" ht="15.7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5:48" ht="15.75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5:48" ht="15.75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5:48" ht="15.75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5:48" ht="15.7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5:48" ht="15.7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5:48" ht="15.7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5:48" ht="15.75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5:48" ht="15.7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5:48" ht="15.7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5:48" ht="15.7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5:48" ht="15.7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5:48" ht="15.7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5:48" ht="15.7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5:48" ht="15.7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</row>
    <row r="58" spans="5:48" ht="15.7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5:48" ht="15.7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5:48" ht="15.7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5:48" ht="15.7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5:48" ht="15.7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5:48" ht="15.7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5:48" ht="15.7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5:48" ht="15.7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5:48" ht="15.7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5:48" ht="15.7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5:48" ht="15.7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5:48" ht="15.7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</row>
    <row r="70" spans="5:48" ht="15.7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</row>
    <row r="71" spans="5:48" ht="15.7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5:48" ht="15.7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5:48" ht="15.7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5:48" ht="15.7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</row>
    <row r="75" spans="5:48" ht="15.7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</row>
    <row r="76" spans="5:48" ht="15.7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</row>
    <row r="77" spans="5:48" ht="15.7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</row>
    <row r="78" spans="5:48" ht="15.7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</row>
    <row r="79" spans="5:48" ht="15.7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</row>
    <row r="80" spans="5:48" ht="15.7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</row>
    <row r="81" spans="5:48" ht="15.7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</row>
    <row r="82" spans="5:48" ht="15.7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5:48" ht="15.7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</row>
    <row r="84" spans="5:48" ht="15.75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</row>
    <row r="85" spans="5:48" ht="15.7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</row>
    <row r="86" spans="5:48" ht="15.7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</row>
    <row r="87" spans="5:48" ht="15.75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</row>
    <row r="88" spans="5:48" ht="15.75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</row>
    <row r="89" spans="5:48" ht="15.75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</row>
    <row r="90" spans="5:48" ht="15.75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</row>
    <row r="91" spans="5:48" ht="15.75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</row>
    <row r="92" spans="5:48" ht="15.7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</row>
    <row r="93" spans="5:48" ht="15.7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</row>
    <row r="94" spans="5:48" ht="15.75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</row>
    <row r="95" spans="5:48" ht="15.7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</row>
    <row r="96" spans="5:48" ht="15.7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</row>
    <row r="97" spans="5:48" ht="15.7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</row>
    <row r="98" spans="5:48" ht="15.7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</row>
    <row r="99" spans="5:48" ht="15.7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5:48" ht="15.7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</row>
    <row r="101" spans="5:48" ht="15.7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</row>
    <row r="102" spans="5:48" ht="15.7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</row>
    <row r="103" spans="5:48" ht="15.7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</row>
    <row r="104" spans="5:48" ht="15.7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</row>
    <row r="105" spans="5:48" ht="15.7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</row>
    <row r="106" spans="5:48" ht="15.7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</row>
    <row r="107" spans="5:48" ht="15.7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</row>
    <row r="108" spans="5:48" ht="15.7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</row>
    <row r="109" spans="5:48" ht="15.7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</row>
    <row r="110" spans="5:48" ht="15.7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</row>
    <row r="111" spans="5:48" ht="15.7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</row>
    <row r="112" spans="5:48" ht="15.7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</row>
    <row r="113" spans="5:48" ht="15.7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5:48" ht="15.7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5:48" ht="15.7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5:48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5:48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5:48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5:48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5:48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5:48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5:48" ht="15.7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5:48" ht="15.7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5:48" ht="15.7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5:48" ht="15.7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5:48" ht="15.7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5:48" ht="15.7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5:48" ht="15.7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5:48" ht="15.7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5:48" ht="15.7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5:48" ht="15.7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5:48" ht="15.7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5:48" ht="15.7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5:48" ht="15.7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5:48" ht="15.7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5:48" ht="15.7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5:48" ht="15.7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5:48" ht="15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5:48" ht="15.7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5:48" ht="15.7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5:48" ht="15.7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5:48" ht="15.7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5:48" ht="15.7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5:48" ht="15.7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5:48" ht="15.7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5:48" ht="15.7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5:48" ht="15.75"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5:48" ht="15.75"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5:48" ht="15.75"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5:48" ht="15.75"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5:48" ht="15.75"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5:48" ht="15.75"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5:48" ht="15.75"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5:48" ht="15.75"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5:48" ht="15.75"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5:48" ht="15.75"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5:48" ht="15.75"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5:48" ht="15.75"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5:48" ht="15.75"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5:48" ht="15.75"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5:48" ht="15.75"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5:48" ht="15.75"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5:48" ht="15.75"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5:48" ht="15.75"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5:48" ht="15.75"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5:48" ht="15.75"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5:48" ht="15.75"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5:48" ht="15.75"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5:48" ht="15.75"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5:48" ht="15.75"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5:48" ht="15.75"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5:48" ht="15.75"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5:48" ht="15.75"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5:48" ht="15.75"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5:48" ht="15.75"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5:48" ht="15.75"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5:48" ht="15.75"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5:48" ht="15.75"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5:48" ht="15.75"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5:48" ht="15.75"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5:48" ht="15.75"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5:48" ht="15.75"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5:48" ht="15.75"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5:48" ht="15.75"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5:48" ht="15.75"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5:48" ht="15.75"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5:48" ht="15.75"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5:48" ht="15.75"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5:48" ht="15.75"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5:48" ht="15.75"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5:48" ht="15.75"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5:48" ht="15.75"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5:48" ht="15.75"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5:48" ht="15.75"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5:48" ht="15.75"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5:48" ht="15.75"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5:48" ht="15.75"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5:48" ht="15.75"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5:48" ht="15.75"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5:48" ht="15.75"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5:48" ht="15.75"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5:48" ht="15.75"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5:48" ht="15.75"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5:48" ht="15.75"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5:48" ht="15.75"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5:48" ht="15.75"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5:48" ht="15.75"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5:48" ht="15.75"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5:48" ht="15.75"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5:48" ht="15.75"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5:48" ht="15.75"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5:48" ht="15.75"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5:48" ht="15.75"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5:48" ht="15.75"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5:48" ht="15.75"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5:48" ht="15.75"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5:48" ht="15.75"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5:48" ht="15.75"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5:48" ht="15.75"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5:48" ht="15.75"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5:48" ht="15.75"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5:48" ht="15.75"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5:48" ht="15.75"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5:48" ht="15.75"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5:48" ht="15.75"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5:48" ht="15.75"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5:48" ht="15.75"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5:48" ht="15.75"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5:48" ht="15.75"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5:48" ht="15.75"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5:48" ht="15.75"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5:48" ht="15.75"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5:48" ht="15.75"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5:48" ht="15.75"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5:48" ht="15.75"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5:48" ht="15.75"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5:48" ht="15.75"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5:48" ht="15.75"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5:48" ht="15.75"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5:48" ht="15.75"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5:48" ht="15.75"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5:48" ht="15.75"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5:48" ht="15.75"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5:48" ht="15.75"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5:48" ht="15.75"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5:48" ht="15.75"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5:48" ht="15.75"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5:48" ht="15.75"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5:48" ht="15.75"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5:48" ht="15.75"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5:48" ht="15.75"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5:48" ht="15.75"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5:48" ht="15.75"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5:48" ht="15.75"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  <row r="255" spans="5:48" ht="15.75"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</row>
    <row r="256" spans="5:48" ht="15.75"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</row>
    <row r="257" spans="5:48" ht="15.75"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</row>
    <row r="258" spans="5:48" ht="15.75"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</row>
    <row r="259" spans="5:48" ht="15.75"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</row>
    <row r="260" spans="5:48" ht="15.75"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</row>
    <row r="261" spans="5:48" ht="15.75"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</row>
    <row r="262" spans="5:48" ht="15.75"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</row>
    <row r="263" spans="5:48" ht="15.75"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</row>
    <row r="264" spans="5:48" ht="15.75"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</row>
    <row r="265" spans="5:48" ht="15.75"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</row>
    <row r="266" spans="5:48" ht="15.75"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</row>
    <row r="267" spans="5:48" ht="15.75"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</row>
    <row r="268" spans="5:48" ht="15.75"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</row>
    <row r="269" spans="5:48" ht="15.75"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</row>
    <row r="270" spans="5:48" ht="15.75"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</row>
    <row r="271" spans="5:48" ht="15.75"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</row>
    <row r="272" spans="5:48" ht="15.75"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</row>
    <row r="273" spans="5:48" ht="15.75"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</row>
    <row r="274" spans="5:48" ht="15.75"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</row>
    <row r="275" spans="5:48" ht="15.75"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</row>
    <row r="276" spans="5:48" ht="15.75"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</row>
    <row r="277" spans="5:48" ht="15.75"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</row>
    <row r="278" spans="5:48" ht="15.75"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</row>
    <row r="279" spans="5:48" ht="15.75"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  <row r="280" spans="5:48" ht="15.75"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</row>
    <row r="281" spans="5:48" ht="15.75"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</row>
    <row r="282" spans="5:48" ht="15.75"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</row>
    <row r="283" spans="5:48" ht="15.75"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</row>
    <row r="284" spans="5:48" ht="15.75"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</row>
    <row r="285" spans="5:48" ht="15.75"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</row>
    <row r="286" spans="5:48" ht="15.75"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</row>
    <row r="287" spans="5:48" ht="15.75"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</row>
    <row r="288" spans="5:48" ht="15.75"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</row>
    <row r="289" spans="5:48" ht="15.75"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</row>
    <row r="290" spans="5:48" ht="15.75"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</row>
    <row r="291" spans="5:48" ht="15.75"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</row>
    <row r="292" spans="5:48" ht="15.75"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</row>
    <row r="293" spans="5:48" ht="15.75"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</row>
    <row r="294" spans="5:48" ht="15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</row>
    <row r="295" spans="5:48" ht="15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</row>
    <row r="296" spans="5:48" ht="15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</row>
    <row r="297" spans="5:48" ht="15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</row>
    <row r="298" spans="5:48" ht="15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</row>
    <row r="299" spans="5:48" ht="15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</row>
    <row r="300" spans="5:48" ht="15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</row>
    <row r="301" spans="5:48" ht="15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</row>
    <row r="302" spans="5:48" ht="15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</row>
    <row r="303" spans="5:48" ht="15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</row>
    <row r="304" spans="5:48" ht="15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</row>
    <row r="305" spans="5:48" ht="15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</row>
    <row r="306" spans="5:48" ht="15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</row>
    <row r="307" spans="5:48" ht="15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</row>
    <row r="308" spans="5:48" ht="15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</row>
    <row r="309" spans="5:48" ht="15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</row>
    <row r="310" spans="5:48" ht="15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</row>
    <row r="311" spans="5:48" ht="15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</row>
    <row r="312" spans="5:48" ht="15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</row>
    <row r="313" spans="5:48" ht="15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</row>
    <row r="314" spans="5:48" ht="15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</row>
    <row r="315" spans="5:48" ht="15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</row>
    <row r="316" spans="5:48" ht="15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</row>
    <row r="317" spans="5:48" ht="15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</row>
    <row r="318" spans="5:48" ht="15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</row>
    <row r="319" spans="5:48" ht="15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</row>
    <row r="320" spans="5:48" ht="15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</row>
    <row r="321" spans="5:48" ht="15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</row>
    <row r="322" spans="5:48" ht="15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</row>
    <row r="323" spans="5:48" ht="15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</row>
    <row r="324" spans="5:48" ht="15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</row>
    <row r="325" spans="5:48" ht="15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</row>
    <row r="326" spans="5:48" ht="15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</row>
    <row r="327" spans="5:48" ht="15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</row>
    <row r="328" spans="5:48" ht="15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</row>
    <row r="329" spans="5:48" ht="15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</row>
    <row r="330" spans="5:48" ht="15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</row>
    <row r="331" spans="5:48" ht="15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</row>
    <row r="332" spans="5:48" ht="15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</row>
    <row r="333" spans="5:48" ht="15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</row>
    <row r="334" spans="5:48" ht="15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</row>
    <row r="335" spans="5:48" ht="15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</row>
    <row r="336" spans="5:48" ht="15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</row>
    <row r="337" spans="5:48" ht="15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</row>
    <row r="338" spans="5:48" ht="15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</row>
    <row r="339" spans="5:48" ht="15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</row>
    <row r="340" spans="5:48" ht="15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</row>
    <row r="341" spans="5:48" ht="15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</row>
    <row r="342" spans="5:48" ht="15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</row>
    <row r="343" spans="5:48" ht="15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</row>
    <row r="344" spans="5:48" ht="15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</row>
    <row r="345" spans="5:48" ht="15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</row>
    <row r="346" spans="5:48" ht="15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</row>
    <row r="347" spans="5:48" ht="15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</row>
    <row r="348" spans="5:48" ht="15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</row>
    <row r="349" spans="5:48" ht="15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</row>
    <row r="350" spans="5:48" ht="15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</row>
    <row r="351" spans="5:48" ht="15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</row>
    <row r="352" spans="5:48" ht="15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5:48" ht="15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</row>
    <row r="354" spans="5:48" ht="15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</row>
    <row r="355" spans="5:48" ht="15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</row>
    <row r="356" spans="5:48" ht="15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</row>
    <row r="357" spans="5:48" ht="15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</row>
    <row r="358" spans="5:48" ht="15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</row>
    <row r="359" spans="5:48" ht="15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</row>
    <row r="360" spans="5:48" ht="15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</row>
    <row r="361" spans="5:48" ht="15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</row>
    <row r="362" spans="5:48" ht="15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</row>
    <row r="363" spans="5:48" ht="15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</row>
    <row r="364" spans="5:48" ht="15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</row>
    <row r="365" spans="5:48" ht="15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</row>
    <row r="366" spans="5:48" ht="15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</row>
    <row r="367" spans="5:48" ht="15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</row>
    <row r="368" spans="5:48" ht="15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</row>
    <row r="369" spans="5:48" ht="15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</row>
    <row r="370" spans="5:48" ht="15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</row>
    <row r="371" spans="5:48" ht="15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</row>
    <row r="372" spans="5:48" ht="15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</row>
    <row r="373" spans="5:48" ht="15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5:48" ht="15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5:48" ht="15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5:48" ht="15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5:48" ht="15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5:48" ht="15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5:48" ht="15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5:48" ht="15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</row>
    <row r="381" spans="5:48" ht="15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5:48" ht="15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5:48" ht="15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5:48" ht="15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5:48" ht="15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</row>
    <row r="386" spans="5:48" ht="15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</row>
    <row r="387" spans="5:48" ht="15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5:48" ht="15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5:48" ht="15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5:48" ht="15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5:48" ht="15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5:48" ht="15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5:48" ht="15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5:48" ht="15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5:48" ht="15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5:48" ht="15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5:48" ht="15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5:48" ht="15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</row>
    <row r="399" spans="5:48" ht="15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</row>
    <row r="400" spans="5:48" ht="15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</row>
    <row r="401" spans="5:48" ht="15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</row>
    <row r="402" spans="5:48" ht="15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</row>
    <row r="403" spans="5:48" ht="15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</row>
    <row r="404" spans="5:48" ht="15.75"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</row>
    <row r="405" spans="5:48" ht="15.75"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</row>
    <row r="406" spans="5:48" ht="15.75"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</row>
    <row r="407" spans="5:48" ht="15.75"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</row>
    <row r="408" spans="5:48" ht="15.75"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5:48" ht="15.75"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</row>
    <row r="410" spans="5:48" ht="15.75"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</row>
    <row r="411" spans="5:48" ht="15.75"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</row>
    <row r="412" spans="5:48" ht="15.75"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</row>
    <row r="413" spans="5:48" ht="15.75"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</row>
    <row r="414" spans="5:48" ht="15.75"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</row>
    <row r="415" spans="5:48" ht="15.75"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</row>
    <row r="416" spans="5:48" ht="15.75"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</row>
    <row r="417" spans="5:48" ht="15.75"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</row>
    <row r="418" spans="5:48" ht="15.75"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</row>
    <row r="419" spans="5:48" ht="15.75"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</row>
    <row r="420" spans="5:48" ht="15.75"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</row>
    <row r="421" spans="5:48" ht="15.75"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</row>
    <row r="422" spans="5:48" ht="15.75"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</row>
    <row r="423" spans="5:48" ht="15.75"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</row>
    <row r="424" spans="5:48" ht="15.75"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</row>
    <row r="425" spans="5:48" ht="15.75"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</row>
    <row r="426" spans="5:48" ht="15.75"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</row>
    <row r="427" spans="5:48" ht="15.75"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</row>
    <row r="428" spans="5:48" ht="15.75"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</row>
    <row r="429" spans="5:48" ht="15.75"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</row>
    <row r="430" spans="5:48" ht="15.75"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</row>
    <row r="431" spans="5:48" ht="15.75"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</row>
    <row r="432" spans="5:48" ht="15.75"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</row>
    <row r="433" spans="5:48" ht="15.75"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</row>
    <row r="434" spans="5:48" ht="15.75"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</row>
    <row r="435" spans="5:48" ht="15.75"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</row>
    <row r="436" spans="5:48" ht="15.75"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</row>
    <row r="437" spans="5:48" ht="15.75"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</row>
    <row r="438" spans="5:48" ht="15.75"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</row>
    <row r="439" spans="5:48" ht="15.75"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</row>
    <row r="440" spans="5:48" ht="15.75"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</row>
    <row r="441" spans="5:48" ht="15.75"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</row>
    <row r="442" spans="5:48" ht="15.75"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</row>
    <row r="443" spans="5:48" ht="15.75"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</row>
    <row r="444" spans="5:48" ht="15.75"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</row>
    <row r="445" spans="5:48" ht="15.75"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</row>
    <row r="446" spans="5:48" ht="15.75"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</row>
    <row r="447" spans="5:48" ht="15.75"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</row>
    <row r="448" spans="5:48" ht="15.75"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</row>
    <row r="449" spans="5:48" ht="15.75"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</row>
    <row r="450" spans="5:48" ht="15.75"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</row>
    <row r="451" spans="5:48" ht="15.75"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</row>
    <row r="452" spans="5:48" ht="15.75"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</row>
    <row r="453" spans="5:48" ht="15.75"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</row>
    <row r="454" spans="5:48" ht="15.75"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</row>
    <row r="455" spans="5:48" ht="15.75"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</row>
    <row r="456" spans="5:48" ht="15.75"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</row>
    <row r="457" spans="5:48" ht="15.75"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</row>
    <row r="458" spans="5:48" ht="15.75"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</row>
    <row r="459" spans="5:48" ht="15.75"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</row>
    <row r="460" spans="5:48" ht="15.75"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</row>
    <row r="461" spans="5:48" ht="15.75"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</row>
    <row r="462" spans="5:48" ht="15.75"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</row>
    <row r="463" spans="5:48" ht="15.75"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</row>
    <row r="464" spans="5:48" ht="15.75"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</row>
    <row r="465" spans="5:48" ht="15.75"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</row>
    <row r="466" spans="5:48" ht="15.75"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</row>
    <row r="467" spans="5:48" ht="15.75"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</row>
    <row r="468" spans="5:48" ht="15.75"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</row>
    <row r="469" spans="5:48" ht="15.75"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</row>
    <row r="470" spans="5:48" ht="15.75"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</row>
    <row r="471" spans="5:48" ht="15.75"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</row>
    <row r="472" spans="5:48" ht="15.75"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</row>
    <row r="473" spans="5:48" ht="15.75"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</row>
    <row r="474" spans="5:48" ht="15.75"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</row>
    <row r="475" spans="5:48" ht="15.75"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</row>
    <row r="476" spans="5:48" ht="15.75"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</row>
    <row r="477" spans="5:48" ht="15.75"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</row>
    <row r="478" spans="5:48" ht="15.75"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</row>
    <row r="479" spans="5:48" ht="15.75"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</row>
    <row r="480" spans="5:48" ht="15.75"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</row>
    <row r="481" spans="5:48" ht="15.75"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</row>
    <row r="482" spans="5:48" ht="15.75"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</row>
    <row r="483" spans="5:48" ht="15.75"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</row>
    <row r="484" spans="5:48" ht="15.75"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</row>
    <row r="485" spans="5:48" ht="15.75"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</row>
    <row r="486" spans="5:48" ht="15.75"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</row>
    <row r="487" spans="5:48" ht="15.75"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</row>
    <row r="488" spans="5:48" ht="15.75"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</row>
    <row r="489" spans="5:48" ht="15.75"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</row>
    <row r="490" spans="5:48" ht="15.75"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</row>
    <row r="491" spans="5:48" ht="15.75"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</row>
    <row r="492" spans="5:48" ht="15.75"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</row>
    <row r="493" spans="5:48" ht="15.75"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</row>
    <row r="494" spans="5:48" ht="15.75"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</row>
    <row r="495" spans="5:48" ht="15.75"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</row>
    <row r="496" spans="5:48" ht="15.75"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</row>
    <row r="497" spans="5:48" ht="15.75"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</row>
    <row r="498" spans="5:48" ht="15.75"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</row>
    <row r="499" spans="5:48" ht="15.75"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</row>
    <row r="500" spans="5:48" ht="15.75"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</row>
    <row r="501" spans="5:48" ht="15.75"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</row>
    <row r="502" spans="5:48" ht="15.75"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</row>
    <row r="503" spans="5:48" ht="15.75"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</row>
    <row r="504" spans="5:48" ht="15.75"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</row>
    <row r="505" spans="5:48" ht="15.75"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</row>
    <row r="506" spans="5:48" ht="15.75"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</row>
    <row r="507" spans="5:48" ht="15.75"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</row>
    <row r="508" spans="5:48" ht="15.75"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</row>
    <row r="509" spans="5:48" ht="15.75"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</row>
    <row r="510" spans="5:48" ht="15.75"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</row>
    <row r="511" spans="5:48" ht="15.75"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</row>
    <row r="512" spans="5:48" ht="15.75"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</row>
    <row r="513" spans="5:48" ht="15.75"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</row>
    <row r="514" spans="5:48" ht="15.75"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</row>
    <row r="515" spans="5:48" ht="15.75"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</row>
    <row r="516" spans="5:48" ht="15.75"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</row>
    <row r="517" spans="5:48" ht="15.75"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</row>
    <row r="518" spans="5:48" ht="15.75"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</row>
    <row r="519" spans="5:48" ht="15.75"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</row>
    <row r="520" spans="5:48" ht="15.75"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</row>
    <row r="521" spans="5:48" ht="15.75"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</row>
    <row r="522" spans="5:48" ht="15.75"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</row>
    <row r="523" spans="5:48" ht="15.75"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</row>
    <row r="524" spans="5:48" ht="15.75"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</row>
    <row r="525" spans="5:48" ht="15.75"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</row>
    <row r="526" spans="5:48" ht="15.75"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</row>
    <row r="527" spans="5:48" ht="15.75"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</row>
    <row r="528" spans="5:48" ht="15.75"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</row>
    <row r="529" spans="5:48" ht="15.75"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</row>
    <row r="530" spans="5:48" ht="15.75"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</row>
    <row r="531" spans="5:48" ht="15.75"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</row>
    <row r="532" spans="5:48" ht="15.75"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</row>
    <row r="533" spans="5:48" ht="15.75"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</row>
    <row r="534" spans="5:48" ht="15.75"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</row>
    <row r="535" spans="5:48" ht="15.75"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</row>
    <row r="536" spans="5:48" ht="15.75"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</row>
    <row r="537" spans="5:48" ht="15.75"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</row>
    <row r="538" spans="5:48" ht="15.75"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</row>
    <row r="539" spans="5:48" ht="15.75"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</row>
    <row r="540" spans="5:48" ht="15.75"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</row>
    <row r="541" spans="5:48" ht="15.75"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</row>
    <row r="542" spans="5:48" ht="15.75"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</row>
    <row r="543" spans="5:48" ht="15.75"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</row>
    <row r="544" spans="5:48" ht="15.75"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</row>
    <row r="545" spans="5:48" ht="15.75"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</row>
    <row r="546" spans="5:48" ht="15.75"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</row>
    <row r="547" spans="5:48" ht="15.75"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</row>
    <row r="548" spans="5:48" ht="15.75"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</row>
    <row r="549" spans="5:48" ht="15.75"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</row>
    <row r="550" spans="5:48" ht="15.75"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</row>
    <row r="551" spans="5:48" ht="15.75"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</row>
    <row r="552" spans="5:48" ht="15.75"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</row>
    <row r="553" spans="5:48" ht="15.75"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</row>
    <row r="554" spans="5:48" ht="15.75"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</row>
    <row r="555" spans="5:48" ht="15.75"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</row>
  </sheetData>
  <sheetProtection/>
  <printOptions horizontalCentered="1"/>
  <pageMargins left="0.5" right="0.5" top="0.69" bottom="0.75" header="0.21" footer="0.5"/>
  <pageSetup fitToHeight="0" fitToWidth="1" horizontalDpi="600" verticalDpi="600" orientation="portrait" scale="77" r:id="rId1"/>
  <headerFooter alignWithMargins="0">
    <oddHeader>&amp;R&amp;"Arial,Bold"&amp;12Town of Ancram
Fire Protection District</oddHeader>
    <oddFooter>&amp;R&amp;"Arial,Bold"&amp;12PAGE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5.57421875" style="96" customWidth="1"/>
    <col min="2" max="2" width="71.57421875" style="16" customWidth="1"/>
    <col min="3" max="3" width="1.7109375" style="14" customWidth="1"/>
    <col min="4" max="4" width="15.57421875" style="14" customWidth="1"/>
    <col min="5" max="5" width="9.7109375" style="14" customWidth="1"/>
    <col min="6" max="6" width="16.00390625" style="14" customWidth="1"/>
    <col min="7" max="7" width="4.8515625" style="14" customWidth="1"/>
    <col min="8" max="8" width="9.140625" style="14" customWidth="1"/>
    <col min="9" max="10" width="9.8515625" style="14" customWidth="1"/>
    <col min="11" max="16384" width="9.140625" style="14" customWidth="1"/>
  </cols>
  <sheetData>
    <row r="1" spans="1:7" ht="15.75">
      <c r="A1" s="94"/>
      <c r="B1" s="54"/>
      <c r="C1" s="54"/>
      <c r="D1" s="54"/>
      <c r="E1" s="54"/>
      <c r="F1" s="54"/>
      <c r="G1" s="54"/>
    </row>
    <row r="2" spans="1:7" ht="15.75">
      <c r="A2" s="95"/>
      <c r="B2" s="59"/>
      <c r="C2" s="59"/>
      <c r="D2" s="59"/>
      <c r="E2" s="59"/>
      <c r="F2" s="59"/>
      <c r="G2" s="59"/>
    </row>
    <row r="3" spans="1:7" ht="15.75">
      <c r="A3" s="94" t="s">
        <v>298</v>
      </c>
      <c r="B3" s="54"/>
      <c r="C3" s="54"/>
      <c r="D3" s="54"/>
      <c r="E3" s="54"/>
      <c r="F3" s="54"/>
      <c r="G3" s="54"/>
    </row>
    <row r="5" spans="1:7" ht="15.75">
      <c r="A5" s="94" t="s">
        <v>299</v>
      </c>
      <c r="B5" s="54"/>
      <c r="C5" s="54"/>
      <c r="D5" s="54"/>
      <c r="E5" s="54"/>
      <c r="F5" s="54"/>
      <c r="G5" s="54"/>
    </row>
    <row r="6" spans="3:7" ht="15.75">
      <c r="C6" s="59"/>
      <c r="D6" s="89">
        <v>2021</v>
      </c>
      <c r="E6" s="59" t="s">
        <v>329</v>
      </c>
      <c r="F6" s="89">
        <v>2022</v>
      </c>
      <c r="G6" s="59"/>
    </row>
    <row r="7" spans="1:7" ht="15.75">
      <c r="A7" s="95" t="s">
        <v>300</v>
      </c>
      <c r="B7" s="54"/>
      <c r="C7" s="54"/>
      <c r="D7" s="54" t="s">
        <v>327</v>
      </c>
      <c r="E7" s="59" t="s">
        <v>330</v>
      </c>
      <c r="F7" s="54" t="s">
        <v>301</v>
      </c>
      <c r="G7" s="54"/>
    </row>
    <row r="8" spans="1:7" ht="15.75">
      <c r="A8" s="97"/>
      <c r="B8" s="98"/>
      <c r="C8" s="63"/>
      <c r="D8" s="63"/>
      <c r="E8" s="63"/>
      <c r="F8" s="63"/>
      <c r="G8" s="63"/>
    </row>
    <row r="9" spans="1:7" ht="21" customHeight="1">
      <c r="A9" s="99">
        <v>1010.1</v>
      </c>
      <c r="B9" s="100" t="s">
        <v>333</v>
      </c>
      <c r="C9" s="69"/>
      <c r="D9" s="131">
        <v>11500</v>
      </c>
      <c r="E9" s="134">
        <f>+(+F9-D9)/D9</f>
        <v>0.06086956521739131</v>
      </c>
      <c r="F9" s="129">
        <v>12200</v>
      </c>
      <c r="G9" s="69"/>
    </row>
    <row r="10" spans="1:7" ht="21" customHeight="1">
      <c r="A10" s="99">
        <v>1110.1</v>
      </c>
      <c r="B10" s="100" t="s">
        <v>334</v>
      </c>
      <c r="C10" s="69"/>
      <c r="D10" s="131">
        <v>11000</v>
      </c>
      <c r="E10" s="134">
        <f aca="true" t="shared" si="0" ref="E10:E22">+(+F10-D10)/D10</f>
        <v>0.060909090909090906</v>
      </c>
      <c r="F10" s="129">
        <v>11670</v>
      </c>
      <c r="G10" s="69"/>
    </row>
    <row r="11" spans="1:7" ht="21" customHeight="1">
      <c r="A11" s="99">
        <v>1220.1</v>
      </c>
      <c r="B11" s="100" t="s">
        <v>64</v>
      </c>
      <c r="C11" s="69"/>
      <c r="D11" s="131">
        <v>4950</v>
      </c>
      <c r="E11" s="134">
        <f t="shared" si="0"/>
        <v>0.06060606060606061</v>
      </c>
      <c r="F11" s="129">
        <v>5250</v>
      </c>
      <c r="G11" s="101"/>
    </row>
    <row r="12" spans="1:41" ht="21" customHeight="1">
      <c r="A12" s="99">
        <v>1330.1</v>
      </c>
      <c r="B12" s="100" t="s">
        <v>302</v>
      </c>
      <c r="C12" s="69"/>
      <c r="D12" s="131">
        <v>2050</v>
      </c>
      <c r="E12" s="134">
        <f t="shared" si="0"/>
        <v>0.06097560975609756</v>
      </c>
      <c r="F12" s="129">
        <v>2175</v>
      </c>
      <c r="G12" s="6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21" customHeight="1">
      <c r="A13" s="102">
        <v>1355.1</v>
      </c>
      <c r="B13" s="103" t="s">
        <v>331</v>
      </c>
      <c r="C13" s="104"/>
      <c r="D13" s="132">
        <v>20000</v>
      </c>
      <c r="E13" s="134">
        <f t="shared" si="0"/>
        <v>1.06</v>
      </c>
      <c r="F13" s="129">
        <v>41200</v>
      </c>
      <c r="G13" s="10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21" customHeight="1">
      <c r="A14" s="99">
        <v>1410.1</v>
      </c>
      <c r="B14" s="100" t="s">
        <v>303</v>
      </c>
      <c r="C14" s="69"/>
      <c r="D14" s="131">
        <v>32000</v>
      </c>
      <c r="E14" s="134">
        <f t="shared" si="0"/>
        <v>0.0609375</v>
      </c>
      <c r="F14" s="129">
        <v>33950</v>
      </c>
      <c r="G14" s="6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21" customHeight="1">
      <c r="A15" s="99">
        <v>1620.1</v>
      </c>
      <c r="B15" s="100" t="s">
        <v>321</v>
      </c>
      <c r="C15" s="69"/>
      <c r="D15" s="131">
        <v>5150</v>
      </c>
      <c r="E15" s="134">
        <f t="shared" si="0"/>
        <v>0.06019417475728155</v>
      </c>
      <c r="F15" s="129">
        <v>5460</v>
      </c>
      <c r="G15" s="6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21" customHeight="1">
      <c r="A16" s="99">
        <v>3520.1</v>
      </c>
      <c r="B16" s="100" t="s">
        <v>304</v>
      </c>
      <c r="C16" s="69"/>
      <c r="D16" s="131">
        <v>4650</v>
      </c>
      <c r="E16" s="134">
        <f t="shared" si="0"/>
        <v>0.060215053763440864</v>
      </c>
      <c r="F16" s="129">
        <v>4930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21" customHeight="1">
      <c r="A17" s="99">
        <v>4020.1</v>
      </c>
      <c r="B17" s="100" t="s">
        <v>95</v>
      </c>
      <c r="C17" s="69"/>
      <c r="D17" s="131">
        <v>2050</v>
      </c>
      <c r="E17" s="134">
        <f t="shared" si="0"/>
        <v>0.06097560975609756</v>
      </c>
      <c r="F17" s="129">
        <v>2175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21" customHeight="1">
      <c r="A18" s="102">
        <v>5010.1</v>
      </c>
      <c r="B18" s="103" t="s">
        <v>305</v>
      </c>
      <c r="C18" s="104"/>
      <c r="D18" s="132">
        <v>60500</v>
      </c>
      <c r="E18" s="134">
        <f t="shared" si="0"/>
        <v>0.05950413223140496</v>
      </c>
      <c r="F18" s="129">
        <v>64100</v>
      </c>
      <c r="G18" s="10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21" customHeight="1">
      <c r="A19" s="105">
        <v>7510.1</v>
      </c>
      <c r="B19" s="100" t="s">
        <v>120</v>
      </c>
      <c r="C19" s="69"/>
      <c r="D19" s="131">
        <v>1600</v>
      </c>
      <c r="E19" s="134">
        <f t="shared" si="0"/>
        <v>0.0625</v>
      </c>
      <c r="F19" s="129">
        <v>1700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21" customHeight="1">
      <c r="A20" s="105">
        <v>7510.11</v>
      </c>
      <c r="B20" s="100" t="s">
        <v>306</v>
      </c>
      <c r="C20" s="69"/>
      <c r="D20" s="131">
        <v>800</v>
      </c>
      <c r="E20" s="134">
        <f t="shared" si="0"/>
        <v>0.0625</v>
      </c>
      <c r="F20" s="129">
        <v>850</v>
      </c>
      <c r="G20" s="6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21" customHeight="1">
      <c r="A21" s="99">
        <v>8010.1</v>
      </c>
      <c r="B21" s="100" t="s">
        <v>307</v>
      </c>
      <c r="C21" s="69"/>
      <c r="D21" s="131">
        <v>33000</v>
      </c>
      <c r="E21" s="134">
        <f t="shared" si="0"/>
        <v>0.06060606060606061</v>
      </c>
      <c r="F21" s="129">
        <v>35000</v>
      </c>
      <c r="G21" s="6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21" customHeight="1">
      <c r="A22" s="99">
        <v>8010.12</v>
      </c>
      <c r="B22" s="100" t="s">
        <v>338</v>
      </c>
      <c r="C22" s="69"/>
      <c r="D22" s="131">
        <v>20000</v>
      </c>
      <c r="E22" s="128">
        <f t="shared" si="0"/>
        <v>0</v>
      </c>
      <c r="F22" s="130">
        <v>20000</v>
      </c>
      <c r="G22" s="6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21" customHeight="1">
      <c r="A23" s="99"/>
      <c r="B23" s="100"/>
      <c r="C23" s="69"/>
      <c r="D23" s="139" t="s">
        <v>328</v>
      </c>
      <c r="E23" s="139"/>
      <c r="F23" s="139"/>
      <c r="G23" s="6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21" customHeight="1">
      <c r="A24" s="99"/>
      <c r="B24" s="100" t="s">
        <v>308</v>
      </c>
      <c r="C24" s="69"/>
      <c r="D24" s="131">
        <v>23.3</v>
      </c>
      <c r="E24" s="134">
        <f aca="true" t="shared" si="1" ref="E24:E35">+(+F24-D24)/D24</f>
        <v>0.15879828326180254</v>
      </c>
      <c r="F24" s="129">
        <v>27</v>
      </c>
      <c r="G24" s="6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21" customHeight="1">
      <c r="A25" s="99"/>
      <c r="B25" s="100" t="s">
        <v>309</v>
      </c>
      <c r="C25" s="69"/>
      <c r="D25" s="131">
        <v>22.8</v>
      </c>
      <c r="E25" s="134">
        <f t="shared" si="1"/>
        <v>0.14035087719298242</v>
      </c>
      <c r="F25" s="129">
        <v>26</v>
      </c>
      <c r="G25" s="6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21" customHeight="1">
      <c r="A26" s="99"/>
      <c r="B26" s="100" t="s">
        <v>332</v>
      </c>
      <c r="C26" s="69"/>
      <c r="D26" s="131">
        <v>18.05</v>
      </c>
      <c r="E26" s="134">
        <f t="shared" si="1"/>
        <v>0.44044321329639885</v>
      </c>
      <c r="F26" s="129">
        <v>26</v>
      </c>
      <c r="G26" s="6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21" customHeight="1">
      <c r="A27" s="102"/>
      <c r="B27" s="103" t="s">
        <v>310</v>
      </c>
      <c r="C27" s="104"/>
      <c r="D27" s="132">
        <v>19.4</v>
      </c>
      <c r="E27" s="134">
        <f t="shared" si="1"/>
        <v>0.08247422680412379</v>
      </c>
      <c r="F27" s="129">
        <v>21</v>
      </c>
      <c r="G27" s="10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21" customHeight="1">
      <c r="A28" s="99"/>
      <c r="B28" s="100" t="s">
        <v>311</v>
      </c>
      <c r="C28" s="69"/>
      <c r="D28" s="131">
        <v>21</v>
      </c>
      <c r="E28" s="134">
        <f t="shared" si="1"/>
        <v>0.09523809523809523</v>
      </c>
      <c r="F28" s="129">
        <v>23</v>
      </c>
      <c r="G28" s="6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21" customHeight="1">
      <c r="A29" s="99"/>
      <c r="B29" s="100" t="s">
        <v>312</v>
      </c>
      <c r="C29" s="69"/>
      <c r="D29" s="131">
        <v>21</v>
      </c>
      <c r="E29" s="134">
        <f t="shared" si="1"/>
        <v>0.09523809523809523</v>
      </c>
      <c r="F29" s="129">
        <v>23</v>
      </c>
      <c r="G29" s="6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21" customHeight="1">
      <c r="A30" s="99"/>
      <c r="B30" s="100" t="s">
        <v>336</v>
      </c>
      <c r="C30" s="69"/>
      <c r="D30" s="131">
        <v>20</v>
      </c>
      <c r="E30" s="134">
        <f t="shared" si="1"/>
        <v>0.1</v>
      </c>
      <c r="F30" s="129">
        <v>22</v>
      </c>
      <c r="G30" s="6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21" customHeight="1">
      <c r="A31" s="99"/>
      <c r="B31" s="100" t="s">
        <v>337</v>
      </c>
      <c r="C31" s="69"/>
      <c r="D31" s="131">
        <v>20</v>
      </c>
      <c r="E31" s="134">
        <f t="shared" si="1"/>
        <v>0.1</v>
      </c>
      <c r="F31" s="129">
        <v>22</v>
      </c>
      <c r="G31" s="6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21" customHeight="1">
      <c r="A32" s="102"/>
      <c r="B32" s="103" t="s">
        <v>313</v>
      </c>
      <c r="C32" s="104"/>
      <c r="D32" s="132">
        <v>7500</v>
      </c>
      <c r="E32" s="134">
        <f t="shared" si="1"/>
        <v>0.1</v>
      </c>
      <c r="F32" s="129">
        <v>8250</v>
      </c>
      <c r="G32" s="10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21" customHeight="1">
      <c r="A33" s="99"/>
      <c r="B33" s="100" t="s">
        <v>314</v>
      </c>
      <c r="C33" s="69"/>
      <c r="D33" s="131">
        <v>19.4</v>
      </c>
      <c r="E33" s="134">
        <f t="shared" si="1"/>
        <v>0.08247422680412379</v>
      </c>
      <c r="F33" s="133">
        <v>21</v>
      </c>
      <c r="G33" s="6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21" customHeight="1">
      <c r="A34" s="99"/>
      <c r="B34" s="100" t="s">
        <v>315</v>
      </c>
      <c r="C34" s="69"/>
      <c r="D34" s="131">
        <v>19.4</v>
      </c>
      <c r="E34" s="134">
        <f t="shared" si="1"/>
        <v>0.08247422680412379</v>
      </c>
      <c r="F34" s="133">
        <v>21</v>
      </c>
      <c r="G34" s="6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21" customHeight="1">
      <c r="A35" s="99"/>
      <c r="B35" s="100" t="s">
        <v>316</v>
      </c>
      <c r="C35" s="69"/>
      <c r="D35" s="131">
        <v>18.9</v>
      </c>
      <c r="E35" s="137">
        <f t="shared" si="1"/>
        <v>0.08465608465608473</v>
      </c>
      <c r="F35" s="133">
        <v>20.5</v>
      </c>
      <c r="G35" s="6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21" customHeight="1">
      <c r="A36" s="97"/>
      <c r="B36" s="98"/>
      <c r="C36" s="63"/>
      <c r="D36" s="135"/>
      <c r="E36" s="63"/>
      <c r="F36" s="136"/>
      <c r="G36" s="6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21" customHeight="1">
      <c r="A37" s="97"/>
      <c r="B37" s="98"/>
      <c r="C37" s="63"/>
      <c r="D37" s="63"/>
      <c r="E37" s="63"/>
      <c r="F37" s="136"/>
      <c r="G37" s="6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21" customHeight="1">
      <c r="A38" s="97"/>
      <c r="B38" s="98"/>
      <c r="C38" s="63"/>
      <c r="D38" s="63"/>
      <c r="E38" s="63"/>
      <c r="F38" s="136"/>
      <c r="G38" s="6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21" customHeight="1">
      <c r="A39" s="97"/>
      <c r="B39" s="98"/>
      <c r="C39" s="63"/>
      <c r="D39" s="63"/>
      <c r="E39" s="63"/>
      <c r="F39" s="136"/>
      <c r="G39" s="6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21" customHeight="1">
      <c r="A40" s="97"/>
      <c r="B40" s="98"/>
      <c r="C40" s="63"/>
      <c r="D40" s="63"/>
      <c r="E40" s="63"/>
      <c r="F40" s="136"/>
      <c r="G40" s="6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21" customHeight="1">
      <c r="A41" s="97"/>
      <c r="B41" s="98"/>
      <c r="C41" s="63"/>
      <c r="D41" s="63"/>
      <c r="E41" s="63"/>
      <c r="F41" s="136"/>
      <c r="G41" s="6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21" customHeight="1">
      <c r="A42" s="97"/>
      <c r="B42" s="98"/>
      <c r="C42" s="63"/>
      <c r="D42" s="63"/>
      <c r="E42" s="63"/>
      <c r="F42" s="136"/>
      <c r="G42" s="6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21" customHeight="1">
      <c r="A43" s="97"/>
      <c r="B43" s="98"/>
      <c r="C43" s="63"/>
      <c r="D43" s="63"/>
      <c r="E43" s="63"/>
      <c r="F43" s="136"/>
      <c r="G43" s="6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21" customHeight="1">
      <c r="A44" s="97"/>
      <c r="B44" s="98"/>
      <c r="C44" s="63"/>
      <c r="D44" s="63"/>
      <c r="E44" s="63"/>
      <c r="F44" s="136"/>
      <c r="G44" s="6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21" customHeight="1">
      <c r="A45" s="97"/>
      <c r="B45" s="98"/>
      <c r="C45" s="63"/>
      <c r="D45" s="63"/>
      <c r="E45" s="63"/>
      <c r="F45" s="136"/>
      <c r="G45" s="6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21" customHeight="1">
      <c r="A46" s="97"/>
      <c r="B46" s="98"/>
      <c r="C46" s="63"/>
      <c r="D46" s="63"/>
      <c r="E46" s="63"/>
      <c r="F46" s="136"/>
      <c r="G46" s="6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15.75">
      <c r="A47" s="97"/>
      <c r="B47" s="98"/>
      <c r="C47" s="20"/>
      <c r="D47" s="20"/>
      <c r="E47" s="20"/>
      <c r="F47" s="20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15.75">
      <c r="A48" s="97"/>
      <c r="B48" s="98"/>
      <c r="C48" s="20"/>
      <c r="D48" s="20"/>
      <c r="E48" s="20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15.75">
      <c r="A49" s="97"/>
      <c r="B49" s="98"/>
      <c r="C49" s="20"/>
      <c r="D49" s="20"/>
      <c r="E49" s="20"/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15.75">
      <c r="A50" s="97"/>
      <c r="B50" s="98"/>
      <c r="C50" s="20"/>
      <c r="D50" s="20"/>
      <c r="E50" s="20"/>
      <c r="F50" s="20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5.75">
      <c r="A51" s="97"/>
      <c r="B51" s="98"/>
      <c r="C51" s="20"/>
      <c r="D51" s="20"/>
      <c r="E51" s="20"/>
      <c r="F51" s="20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15.75">
      <c r="A52" s="97"/>
      <c r="B52" s="98"/>
      <c r="C52" s="20"/>
      <c r="D52" s="20"/>
      <c r="E52" s="20"/>
      <c r="F52" s="20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5.75">
      <c r="A53" s="97"/>
      <c r="B53" s="98"/>
      <c r="C53" s="20"/>
      <c r="D53" s="20"/>
      <c r="E53" s="20"/>
      <c r="F53" s="20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5.75">
      <c r="A54" s="97"/>
      <c r="B54" s="98"/>
      <c r="C54" s="20"/>
      <c r="D54" s="20"/>
      <c r="E54" s="20"/>
      <c r="F54" s="20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5.75">
      <c r="A55" s="97"/>
      <c r="B55" s="98"/>
      <c r="C55" s="20"/>
      <c r="D55" s="20"/>
      <c r="E55" s="20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5.75">
      <c r="A56" s="97"/>
      <c r="B56" s="98"/>
      <c r="C56" s="20"/>
      <c r="D56" s="20"/>
      <c r="E56" s="20"/>
      <c r="F56" s="20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5.75">
      <c r="A57" s="97"/>
      <c r="B57" s="98"/>
      <c r="C57" s="20"/>
      <c r="D57" s="20"/>
      <c r="E57" s="20"/>
      <c r="F57" s="20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5.75">
      <c r="A58" s="97"/>
      <c r="B58" s="98"/>
      <c r="C58" s="20"/>
      <c r="D58" s="20"/>
      <c r="E58" s="20"/>
      <c r="F58" s="20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5.75">
      <c r="A59" s="97"/>
      <c r="B59" s="98"/>
      <c r="C59" s="20"/>
      <c r="D59" s="20"/>
      <c r="E59" s="20"/>
      <c r="F59" s="20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5.75">
      <c r="A60" s="97"/>
      <c r="B60" s="98"/>
      <c r="C60" s="20"/>
      <c r="D60" s="20"/>
      <c r="E60" s="20"/>
      <c r="F60" s="20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5.75">
      <c r="A61" s="97"/>
      <c r="B61" s="98"/>
      <c r="C61" s="20"/>
      <c r="D61" s="20"/>
      <c r="E61" s="20"/>
      <c r="F61" s="20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5.75">
      <c r="A62" s="97"/>
      <c r="B62" s="98"/>
      <c r="C62" s="20"/>
      <c r="D62" s="20"/>
      <c r="E62" s="20"/>
      <c r="F62" s="20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5.75">
      <c r="A63" s="97"/>
      <c r="B63" s="98"/>
      <c r="C63" s="20"/>
      <c r="D63" s="20"/>
      <c r="E63" s="20"/>
      <c r="F63" s="20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5.75">
      <c r="A64" s="97"/>
      <c r="B64" s="98"/>
      <c r="C64" s="20"/>
      <c r="D64" s="20"/>
      <c r="E64" s="20"/>
      <c r="F64" s="20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5.75">
      <c r="A65" s="97"/>
      <c r="B65" s="98"/>
      <c r="C65" s="20"/>
      <c r="D65" s="20"/>
      <c r="E65" s="20"/>
      <c r="F65" s="20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5.75">
      <c r="A66" s="97"/>
      <c r="B66" s="98"/>
      <c r="C66" s="20"/>
      <c r="D66" s="20"/>
      <c r="E66" s="20"/>
      <c r="F66" s="20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5.75">
      <c r="A67" s="97"/>
      <c r="B67" s="98"/>
      <c r="C67" s="20"/>
      <c r="D67" s="20"/>
      <c r="E67" s="20"/>
      <c r="F67" s="20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5.75">
      <c r="A68" s="97"/>
      <c r="B68" s="98"/>
      <c r="C68" s="20"/>
      <c r="D68" s="20"/>
      <c r="E68" s="20"/>
      <c r="F68" s="20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ht="15.75">
      <c r="A69" s="97"/>
      <c r="B69" s="98"/>
      <c r="C69" s="20"/>
      <c r="D69" s="20"/>
      <c r="E69" s="20"/>
      <c r="F69" s="20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ht="15.75">
      <c r="A70" s="97"/>
      <c r="B70" s="98"/>
      <c r="C70" s="20"/>
      <c r="D70" s="20"/>
      <c r="E70" s="20"/>
      <c r="F70" s="20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ht="15.75">
      <c r="A71" s="97"/>
      <c r="B71" s="98"/>
      <c r="C71" s="20"/>
      <c r="D71" s="20"/>
      <c r="E71" s="20"/>
      <c r="F71" s="20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ht="15.75">
      <c r="A72" s="97"/>
      <c r="B72" s="98"/>
      <c r="C72" s="20"/>
      <c r="D72" s="20"/>
      <c r="E72" s="20"/>
      <c r="F72" s="20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15.75">
      <c r="A73" s="97"/>
      <c r="B73" s="98"/>
      <c r="C73" s="20"/>
      <c r="D73" s="20"/>
      <c r="E73" s="20"/>
      <c r="F73" s="20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15.75">
      <c r="A74" s="97"/>
      <c r="B74" s="98"/>
      <c r="C74" s="20"/>
      <c r="D74" s="20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ht="15.75">
      <c r="A75" s="97"/>
      <c r="B75" s="98"/>
      <c r="C75" s="20"/>
      <c r="D75" s="20"/>
      <c r="E75" s="20"/>
      <c r="F75" s="20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5.75">
      <c r="A76" s="97"/>
      <c r="B76" s="98"/>
      <c r="C76" s="20"/>
      <c r="D76" s="20"/>
      <c r="E76" s="20"/>
      <c r="F76" s="20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ht="15.75">
      <c r="A77" s="97"/>
      <c r="B77" s="98"/>
      <c r="C77" s="20"/>
      <c r="D77" s="20"/>
      <c r="E77" s="20"/>
      <c r="F77" s="20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5.75">
      <c r="A78" s="97"/>
      <c r="B78" s="98"/>
      <c r="C78" s="20"/>
      <c r="D78" s="20"/>
      <c r="E78" s="20"/>
      <c r="F78" s="20"/>
      <c r="G78" s="2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ht="15.75">
      <c r="A79" s="97"/>
      <c r="B79" s="98"/>
      <c r="C79" s="20"/>
      <c r="D79" s="20"/>
      <c r="E79" s="20"/>
      <c r="F79" s="20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ht="15.75">
      <c r="A80" s="97"/>
      <c r="B80" s="98"/>
      <c r="C80" s="20"/>
      <c r="D80" s="20"/>
      <c r="E80" s="20"/>
      <c r="F80" s="20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5.75">
      <c r="A81" s="97"/>
      <c r="B81" s="98"/>
      <c r="C81" s="20"/>
      <c r="D81" s="20"/>
      <c r="E81" s="20"/>
      <c r="F81" s="20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5.75">
      <c r="A82" s="97"/>
      <c r="B82" s="98"/>
      <c r="C82" s="20"/>
      <c r="D82" s="20"/>
      <c r="E82" s="20"/>
      <c r="F82" s="20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ht="15.75">
      <c r="A83" s="97"/>
      <c r="B83" s="98"/>
      <c r="C83" s="20"/>
      <c r="D83" s="20"/>
      <c r="E83" s="20"/>
      <c r="F83" s="20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15.75">
      <c r="A84" s="97"/>
      <c r="B84" s="98"/>
      <c r="C84" s="20"/>
      <c r="D84" s="20"/>
      <c r="E84" s="20"/>
      <c r="F84" s="20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ht="15.75">
      <c r="A85" s="97"/>
      <c r="B85" s="98"/>
      <c r="C85" s="20"/>
      <c r="D85" s="20"/>
      <c r="E85" s="20"/>
      <c r="F85" s="20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ht="15.75">
      <c r="A86" s="97"/>
      <c r="B86" s="98"/>
      <c r="C86" s="20"/>
      <c r="D86" s="20"/>
      <c r="E86" s="20"/>
      <c r="F86" s="20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5.75">
      <c r="A87" s="97"/>
      <c r="B87" s="98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ht="15.75">
      <c r="A88" s="97"/>
      <c r="B88" s="98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ht="15.75">
      <c r="A89" s="97"/>
      <c r="B89" s="98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ht="15.75">
      <c r="A90" s="97"/>
      <c r="B90" s="98"/>
      <c r="C90" s="20"/>
      <c r="D90" s="20"/>
      <c r="E90" s="20"/>
      <c r="F90" s="20"/>
      <c r="G90" s="2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15.75">
      <c r="A91" s="97"/>
      <c r="B91" s="98"/>
      <c r="C91" s="20"/>
      <c r="D91" s="20"/>
      <c r="E91" s="20"/>
      <c r="F91" s="20"/>
      <c r="G91" s="2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ht="15.75">
      <c r="A92" s="97"/>
      <c r="B92" s="98"/>
      <c r="C92" s="20"/>
      <c r="D92" s="20"/>
      <c r="E92" s="20"/>
      <c r="F92" s="20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ht="15.75">
      <c r="A93" s="97"/>
      <c r="B93" s="98"/>
      <c r="C93" s="20"/>
      <c r="D93" s="20"/>
      <c r="E93" s="20"/>
      <c r="F93" s="20"/>
      <c r="G93" s="2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ht="15.75">
      <c r="A94" s="97"/>
      <c r="B94" s="98"/>
      <c r="C94" s="20"/>
      <c r="D94" s="20"/>
      <c r="E94" s="20"/>
      <c r="F94" s="20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ht="15.75">
      <c r="A95" s="97"/>
      <c r="B95" s="98"/>
      <c r="C95" s="20"/>
      <c r="D95" s="20"/>
      <c r="E95" s="20"/>
      <c r="F95" s="20"/>
      <c r="G95" s="2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15.75">
      <c r="A96" s="97"/>
      <c r="B96" s="98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5.75">
      <c r="A97" s="97"/>
      <c r="B97" s="98"/>
      <c r="C97" s="20"/>
      <c r="D97" s="20"/>
      <c r="E97" s="20"/>
      <c r="F97" s="20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15.75">
      <c r="A98" s="97"/>
      <c r="B98" s="98"/>
      <c r="C98" s="20"/>
      <c r="D98" s="20"/>
      <c r="E98" s="20"/>
      <c r="F98" s="20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15.75">
      <c r="A99" s="97"/>
      <c r="B99" s="98"/>
      <c r="C99" s="20"/>
      <c r="D99" s="20"/>
      <c r="E99" s="20"/>
      <c r="F99" s="20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15.75">
      <c r="A100" s="97"/>
      <c r="B100" s="98"/>
      <c r="C100" s="20"/>
      <c r="D100" s="20"/>
      <c r="E100" s="20"/>
      <c r="F100" s="20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15.75">
      <c r="A101" s="97"/>
      <c r="B101" s="98"/>
      <c r="C101" s="20"/>
      <c r="D101" s="20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15.75">
      <c r="A102" s="97"/>
      <c r="B102" s="98"/>
      <c r="C102" s="20"/>
      <c r="D102" s="20"/>
      <c r="E102" s="20"/>
      <c r="F102" s="20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15.75">
      <c r="A103" s="97"/>
      <c r="B103" s="98"/>
      <c r="C103" s="20"/>
      <c r="D103" s="20"/>
      <c r="E103" s="20"/>
      <c r="F103" s="20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15.75">
      <c r="A104" s="97"/>
      <c r="B104" s="98"/>
      <c r="C104" s="20"/>
      <c r="D104" s="20"/>
      <c r="E104" s="20"/>
      <c r="F104" s="20"/>
      <c r="G104" s="20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15.75">
      <c r="A105" s="97"/>
      <c r="B105" s="98"/>
      <c r="C105" s="20"/>
      <c r="D105" s="20"/>
      <c r="E105" s="20"/>
      <c r="F105" s="20"/>
      <c r="G105" s="20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ht="15.75">
      <c r="A106" s="97"/>
      <c r="B106" s="98"/>
      <c r="C106" s="20"/>
      <c r="D106" s="20"/>
      <c r="E106" s="20"/>
      <c r="F106" s="20"/>
      <c r="G106" s="20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ht="15.75">
      <c r="A107" s="97"/>
      <c r="B107" s="98"/>
      <c r="C107" s="20"/>
      <c r="D107" s="20"/>
      <c r="E107" s="20"/>
      <c r="F107" s="20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15.75">
      <c r="A108" s="97"/>
      <c r="B108" s="98"/>
      <c r="C108" s="20"/>
      <c r="D108" s="20"/>
      <c r="E108" s="20"/>
      <c r="F108" s="20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ht="15.75">
      <c r="A109" s="97"/>
      <c r="B109" s="98"/>
      <c r="C109" s="20"/>
      <c r="D109" s="20"/>
      <c r="E109" s="20"/>
      <c r="F109" s="20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15.75">
      <c r="A110" s="97"/>
      <c r="B110" s="98"/>
      <c r="C110" s="20"/>
      <c r="D110" s="20"/>
      <c r="E110" s="20"/>
      <c r="F110" s="20"/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ht="15.75">
      <c r="A111" s="97"/>
      <c r="B111" s="98"/>
      <c r="C111" s="20"/>
      <c r="D111" s="20"/>
      <c r="E111" s="20"/>
      <c r="F111" s="20"/>
      <c r="G111" s="20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ht="15.75">
      <c r="A112" s="97"/>
      <c r="B112" s="98"/>
      <c r="C112" s="20"/>
      <c r="D112" s="20"/>
      <c r="E112" s="20"/>
      <c r="F112" s="20"/>
      <c r="G112" s="20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ht="15.75">
      <c r="A113" s="97"/>
      <c r="B113" s="98"/>
      <c r="C113" s="20"/>
      <c r="D113" s="20"/>
      <c r="E113" s="20"/>
      <c r="F113" s="20"/>
      <c r="G113" s="20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ht="15.75">
      <c r="A114" s="97"/>
      <c r="B114" s="98"/>
      <c r="C114" s="20"/>
      <c r="D114" s="20"/>
      <c r="E114" s="20"/>
      <c r="F114" s="20"/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ht="15.75">
      <c r="A115" s="97"/>
      <c r="B115" s="98"/>
      <c r="C115" s="20"/>
      <c r="D115" s="20"/>
      <c r="E115" s="20"/>
      <c r="F115" s="20"/>
      <c r="G115" s="20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ht="15.75">
      <c r="A116" s="97"/>
      <c r="B116" s="98"/>
      <c r="C116" s="20"/>
      <c r="D116" s="20"/>
      <c r="E116" s="20"/>
      <c r="F116" s="20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ht="15.75">
      <c r="A117" s="97"/>
      <c r="B117" s="98"/>
      <c r="C117" s="20"/>
      <c r="D117" s="20"/>
      <c r="E117" s="20"/>
      <c r="F117" s="20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ht="15.75">
      <c r="A118" s="97"/>
      <c r="B118" s="98"/>
      <c r="C118" s="20"/>
      <c r="D118" s="20"/>
      <c r="E118" s="20"/>
      <c r="F118" s="20"/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ht="15.75">
      <c r="A119" s="97"/>
      <c r="B119" s="98"/>
      <c r="C119" s="20"/>
      <c r="D119" s="20"/>
      <c r="E119" s="20"/>
      <c r="F119" s="20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ht="15.75">
      <c r="A120" s="97"/>
      <c r="B120" s="98"/>
      <c r="C120" s="20"/>
      <c r="D120" s="20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ht="15.75">
      <c r="A121" s="97"/>
      <c r="B121" s="98"/>
      <c r="C121" s="20"/>
      <c r="D121" s="20"/>
      <c r="E121" s="20"/>
      <c r="F121" s="20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ht="15.75">
      <c r="A122" s="97"/>
      <c r="B122" s="98"/>
      <c r="C122" s="20"/>
      <c r="D122" s="20"/>
      <c r="E122" s="20"/>
      <c r="F122" s="20"/>
      <c r="G122" s="2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ht="15.75">
      <c r="A123" s="97"/>
      <c r="B123" s="98"/>
      <c r="C123" s="20"/>
      <c r="D123" s="20"/>
      <c r="E123" s="20"/>
      <c r="F123" s="20"/>
      <c r="G123" s="20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ht="15.75">
      <c r="A124" s="97"/>
      <c r="B124" s="98"/>
      <c r="C124" s="20"/>
      <c r="D124" s="20"/>
      <c r="E124" s="20"/>
      <c r="F124" s="20"/>
      <c r="G124" s="2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15.75">
      <c r="A125" s="97"/>
      <c r="B125" s="98"/>
      <c r="C125" s="20"/>
      <c r="D125" s="20"/>
      <c r="E125" s="20"/>
      <c r="F125" s="20"/>
      <c r="G125" s="20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ht="15.75">
      <c r="A126" s="97"/>
      <c r="B126" s="98"/>
      <c r="C126" s="20"/>
      <c r="D126" s="20"/>
      <c r="E126" s="20"/>
      <c r="F126" s="20"/>
      <c r="G126" s="20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ht="15.75">
      <c r="A127" s="97"/>
      <c r="B127" s="98"/>
      <c r="C127" s="20"/>
      <c r="D127" s="20"/>
      <c r="E127" s="20"/>
      <c r="F127" s="20"/>
      <c r="G127" s="20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5.75">
      <c r="A128" s="97"/>
      <c r="B128" s="98"/>
      <c r="C128" s="20"/>
      <c r="D128" s="20"/>
      <c r="E128" s="20"/>
      <c r="F128" s="20"/>
      <c r="G128" s="2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ht="15.75">
      <c r="A129" s="97"/>
      <c r="B129" s="98"/>
      <c r="C129" s="20"/>
      <c r="D129" s="20"/>
      <c r="E129" s="20"/>
      <c r="F129" s="20"/>
      <c r="G129" s="2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5.75">
      <c r="A130" s="97"/>
      <c r="B130" s="98"/>
      <c r="C130" s="20"/>
      <c r="D130" s="20"/>
      <c r="E130" s="20"/>
      <c r="F130" s="20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15.75">
      <c r="A131" s="97"/>
      <c r="B131" s="98"/>
      <c r="C131" s="20"/>
      <c r="D131" s="20"/>
      <c r="E131" s="20"/>
      <c r="F131" s="20"/>
      <c r="G131" s="2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5.75">
      <c r="A132" s="97"/>
      <c r="B132" s="98"/>
      <c r="C132" s="20"/>
      <c r="D132" s="20"/>
      <c r="E132" s="20"/>
      <c r="F132" s="20"/>
      <c r="G132" s="2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15.75">
      <c r="A133" s="97"/>
      <c r="B133" s="98"/>
      <c r="C133" s="20"/>
      <c r="D133" s="20"/>
      <c r="E133" s="20"/>
      <c r="F133" s="20"/>
      <c r="G133" s="2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15.75">
      <c r="A134" s="97"/>
      <c r="B134" s="98"/>
      <c r="C134" s="20"/>
      <c r="D134" s="20"/>
      <c r="E134" s="20"/>
      <c r="F134" s="20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5.75">
      <c r="A135" s="97"/>
      <c r="B135" s="98"/>
      <c r="C135" s="20"/>
      <c r="D135" s="20"/>
      <c r="E135" s="20"/>
      <c r="F135" s="20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15.75">
      <c r="A136" s="97"/>
      <c r="B136" s="98"/>
      <c r="C136" s="20"/>
      <c r="D136" s="20"/>
      <c r="E136" s="20"/>
      <c r="F136" s="20"/>
      <c r="G136" s="20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5.75">
      <c r="A137" s="97"/>
      <c r="B137" s="98"/>
      <c r="C137" s="20"/>
      <c r="D137" s="20"/>
      <c r="E137" s="20"/>
      <c r="F137" s="20"/>
      <c r="G137" s="20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5.75">
      <c r="A138" s="97"/>
      <c r="B138" s="98"/>
      <c r="C138" s="20"/>
      <c r="D138" s="20"/>
      <c r="E138" s="20"/>
      <c r="F138" s="20"/>
      <c r="G138" s="20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5.75">
      <c r="A139" s="97"/>
      <c r="B139" s="98"/>
      <c r="C139" s="20"/>
      <c r="D139" s="20"/>
      <c r="E139" s="20"/>
      <c r="F139" s="20"/>
      <c r="G139" s="2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15.75">
      <c r="A140" s="97"/>
      <c r="B140" s="98"/>
      <c r="C140" s="20"/>
      <c r="D140" s="20"/>
      <c r="E140" s="20"/>
      <c r="F140" s="20"/>
      <c r="G140" s="20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15.75">
      <c r="A141" s="97"/>
      <c r="B141" s="98"/>
      <c r="C141" s="20"/>
      <c r="D141" s="20"/>
      <c r="E141" s="20"/>
      <c r="F141" s="20"/>
      <c r="G141" s="2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15.75">
      <c r="A142" s="97"/>
      <c r="B142" s="98"/>
      <c r="C142" s="20"/>
      <c r="D142" s="20"/>
      <c r="E142" s="20"/>
      <c r="F142" s="20"/>
      <c r="G142" s="20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ht="15.75">
      <c r="A143" s="97"/>
      <c r="B143" s="98"/>
      <c r="C143" s="20"/>
      <c r="D143" s="20"/>
      <c r="E143" s="20"/>
      <c r="F143" s="20"/>
      <c r="G143" s="20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15.75">
      <c r="A144" s="97"/>
      <c r="B144" s="98"/>
      <c r="C144" s="20"/>
      <c r="D144" s="20"/>
      <c r="E144" s="20"/>
      <c r="F144" s="20"/>
      <c r="G144" s="20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5.75">
      <c r="A145" s="97"/>
      <c r="B145" s="98"/>
      <c r="C145" s="20"/>
      <c r="D145" s="20"/>
      <c r="E145" s="20"/>
      <c r="F145" s="20"/>
      <c r="G145" s="20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15.75">
      <c r="A146" s="97"/>
      <c r="B146" s="98"/>
      <c r="C146" s="20"/>
      <c r="D146" s="20"/>
      <c r="E146" s="20"/>
      <c r="F146" s="20"/>
      <c r="G146" s="20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5.75">
      <c r="A147" s="97"/>
      <c r="B147" s="98"/>
      <c r="C147" s="20"/>
      <c r="D147" s="20"/>
      <c r="E147" s="20"/>
      <c r="F147" s="20"/>
      <c r="G147" s="20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ht="15.75">
      <c r="A148" s="97"/>
      <c r="B148" s="98"/>
      <c r="C148" s="20"/>
      <c r="D148" s="20"/>
      <c r="E148" s="20"/>
      <c r="F148" s="20"/>
      <c r="G148" s="20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ht="15.75">
      <c r="A149" s="97"/>
      <c r="B149" s="98"/>
      <c r="C149" s="20"/>
      <c r="D149" s="20"/>
      <c r="E149" s="20"/>
      <c r="F149" s="20"/>
      <c r="G149" s="20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ht="15.75">
      <c r="A150" s="97"/>
      <c r="B150" s="98"/>
      <c r="C150" s="20"/>
      <c r="D150" s="20"/>
      <c r="E150" s="20"/>
      <c r="F150" s="20"/>
      <c r="G150" s="20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ht="15.75">
      <c r="A151" s="97"/>
      <c r="B151" s="98"/>
      <c r="C151" s="20"/>
      <c r="D151" s="20"/>
      <c r="E151" s="20"/>
      <c r="F151" s="20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15.75">
      <c r="A152" s="97"/>
      <c r="B152" s="98"/>
      <c r="C152" s="20"/>
      <c r="D152" s="20"/>
      <c r="E152" s="20"/>
      <c r="F152" s="20"/>
      <c r="G152" s="20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ht="15.75">
      <c r="A153" s="97"/>
      <c r="B153" s="98"/>
      <c r="C153" s="20"/>
      <c r="D153" s="20"/>
      <c r="E153" s="20"/>
      <c r="F153" s="20"/>
      <c r="G153" s="20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ht="15.75">
      <c r="A154" s="97"/>
      <c r="B154" s="98"/>
      <c r="C154" s="20"/>
      <c r="D154" s="20"/>
      <c r="E154" s="20"/>
      <c r="F154" s="20"/>
      <c r="G154" s="20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ht="15.75">
      <c r="A155" s="97"/>
      <c r="B155" s="98"/>
      <c r="C155" s="20"/>
      <c r="D155" s="20"/>
      <c r="E155" s="20"/>
      <c r="F155" s="20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ht="15.75">
      <c r="A156" s="97"/>
      <c r="B156" s="98"/>
      <c r="C156" s="20"/>
      <c r="D156" s="20"/>
      <c r="E156" s="20"/>
      <c r="F156" s="20"/>
      <c r="G156" s="20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ht="15.75">
      <c r="A157" s="97"/>
      <c r="B157" s="98"/>
      <c r="C157" s="20"/>
      <c r="D157" s="20"/>
      <c r="E157" s="20"/>
      <c r="F157" s="20"/>
      <c r="G157" s="20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ht="15.75">
      <c r="A158" s="97"/>
      <c r="B158" s="98"/>
      <c r="C158" s="20"/>
      <c r="D158" s="20"/>
      <c r="E158" s="20"/>
      <c r="F158" s="20"/>
      <c r="G158" s="20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ht="15.75">
      <c r="A159" s="97"/>
      <c r="B159" s="98"/>
      <c r="C159" s="20"/>
      <c r="D159" s="20"/>
      <c r="E159" s="20"/>
      <c r="F159" s="20"/>
      <c r="G159" s="2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ht="15.75">
      <c r="A160" s="97"/>
      <c r="B160" s="98"/>
      <c r="C160" s="20"/>
      <c r="D160" s="20"/>
      <c r="E160" s="20"/>
      <c r="F160" s="20"/>
      <c r="G160" s="20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ht="15.75">
      <c r="A161" s="97"/>
      <c r="B161" s="98"/>
      <c r="C161" s="20"/>
      <c r="D161" s="20"/>
      <c r="E161" s="20"/>
      <c r="F161" s="20"/>
      <c r="G161" s="2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ht="15.75">
      <c r="A162" s="97"/>
      <c r="B162" s="98"/>
      <c r="C162" s="20"/>
      <c r="D162" s="20"/>
      <c r="E162" s="20"/>
      <c r="F162" s="20"/>
      <c r="G162" s="2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ht="15.75">
      <c r="A163" s="97"/>
      <c r="B163" s="98"/>
      <c r="C163" s="20"/>
      <c r="D163" s="20"/>
      <c r="E163" s="20"/>
      <c r="F163" s="20"/>
      <c r="G163" s="2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ht="15.75">
      <c r="A164" s="97"/>
      <c r="B164" s="98"/>
      <c r="C164" s="20"/>
      <c r="D164" s="20"/>
      <c r="E164" s="20"/>
      <c r="F164" s="20"/>
      <c r="G164" s="2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15.75">
      <c r="A165" s="97"/>
      <c r="B165" s="98"/>
      <c r="C165" s="20"/>
      <c r="D165" s="20"/>
      <c r="E165" s="20"/>
      <c r="F165" s="20"/>
      <c r="G165" s="2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ht="15.75">
      <c r="A166" s="97"/>
      <c r="B166" s="98"/>
      <c r="C166" s="20"/>
      <c r="D166" s="20"/>
      <c r="E166" s="20"/>
      <c r="F166" s="20"/>
      <c r="G166" s="2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ht="15.75">
      <c r="A167" s="97"/>
      <c r="B167" s="98"/>
      <c r="C167" s="20"/>
      <c r="D167" s="20"/>
      <c r="E167" s="20"/>
      <c r="F167" s="20"/>
      <c r="G167" s="2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ht="15.75">
      <c r="A168" s="97"/>
      <c r="B168" s="98"/>
      <c r="C168" s="20"/>
      <c r="D168" s="20"/>
      <c r="E168" s="20"/>
      <c r="F168" s="20"/>
      <c r="G168" s="2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ht="15.75">
      <c r="A169" s="97"/>
      <c r="B169" s="98"/>
      <c r="C169" s="20"/>
      <c r="D169" s="20"/>
      <c r="E169" s="20"/>
      <c r="F169" s="20"/>
      <c r="G169" s="20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ht="15.75">
      <c r="A170" s="97"/>
      <c r="B170" s="98"/>
      <c r="C170" s="20"/>
      <c r="D170" s="20"/>
      <c r="E170" s="20"/>
      <c r="F170" s="20"/>
      <c r="G170" s="20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ht="15.75">
      <c r="A171" s="97"/>
      <c r="B171" s="98"/>
      <c r="C171" s="20"/>
      <c r="D171" s="20"/>
      <c r="E171" s="20"/>
      <c r="F171" s="20"/>
      <c r="G171" s="20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ht="15.75">
      <c r="A172" s="97"/>
      <c r="B172" s="98"/>
      <c r="C172" s="20"/>
      <c r="D172" s="20"/>
      <c r="E172" s="20"/>
      <c r="F172" s="20"/>
      <c r="G172" s="20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ht="15.75">
      <c r="A173" s="97"/>
      <c r="B173" s="98"/>
      <c r="C173" s="20"/>
      <c r="D173" s="20"/>
      <c r="E173" s="20"/>
      <c r="F173" s="20"/>
      <c r="G173" s="20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ht="15.75">
      <c r="A174" s="97"/>
      <c r="B174" s="98"/>
      <c r="C174" s="20"/>
      <c r="D174" s="20"/>
      <c r="E174" s="20"/>
      <c r="F174" s="20"/>
      <c r="G174" s="20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15.75">
      <c r="A175" s="97"/>
      <c r="B175" s="98"/>
      <c r="C175" s="20"/>
      <c r="D175" s="20"/>
      <c r="E175" s="20"/>
      <c r="F175" s="20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15.75">
      <c r="A176" s="97"/>
      <c r="B176" s="98"/>
      <c r="C176" s="20"/>
      <c r="D176" s="20"/>
      <c r="E176" s="20"/>
      <c r="F176" s="20"/>
      <c r="G176" s="20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ht="15.75">
      <c r="A177" s="97"/>
      <c r="B177" s="98"/>
      <c r="C177" s="20"/>
      <c r="D177" s="20"/>
      <c r="E177" s="20"/>
      <c r="F177" s="20"/>
      <c r="G177" s="20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ht="15.75">
      <c r="A178" s="97"/>
      <c r="B178" s="98"/>
      <c r="C178" s="20"/>
      <c r="D178" s="20"/>
      <c r="E178" s="20"/>
      <c r="F178" s="20"/>
      <c r="G178" s="20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ht="15.75">
      <c r="A179" s="97"/>
      <c r="B179" s="98"/>
      <c r="C179" s="20"/>
      <c r="D179" s="20"/>
      <c r="E179" s="20"/>
      <c r="F179" s="20"/>
      <c r="G179" s="20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ht="15.75">
      <c r="A180" s="97"/>
      <c r="B180" s="98"/>
      <c r="C180" s="20"/>
      <c r="D180" s="20"/>
      <c r="E180" s="20"/>
      <c r="F180" s="20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ht="15.75">
      <c r="A181" s="97"/>
      <c r="B181" s="98"/>
      <c r="C181" s="20"/>
      <c r="D181" s="20"/>
      <c r="E181" s="20"/>
      <c r="F181" s="20"/>
      <c r="G181" s="20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ht="15.75">
      <c r="A182" s="97"/>
      <c r="B182" s="98"/>
      <c r="C182" s="20"/>
      <c r="D182" s="20"/>
      <c r="E182" s="20"/>
      <c r="F182" s="20"/>
      <c r="G182" s="20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ht="15.75">
      <c r="A183" s="97"/>
      <c r="B183" s="98"/>
      <c r="C183" s="20"/>
      <c r="D183" s="20"/>
      <c r="E183" s="20"/>
      <c r="F183" s="20"/>
      <c r="G183" s="20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ht="15.75">
      <c r="A184" s="97"/>
      <c r="B184" s="98"/>
      <c r="C184" s="20"/>
      <c r="D184" s="20"/>
      <c r="E184" s="20"/>
      <c r="F184" s="20"/>
      <c r="G184" s="20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15.75">
      <c r="A185" s="97"/>
      <c r="B185" s="98"/>
      <c r="C185" s="20"/>
      <c r="D185" s="20"/>
      <c r="E185" s="20"/>
      <c r="F185" s="20"/>
      <c r="G185" s="2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ht="15.75">
      <c r="A186" s="97"/>
      <c r="B186" s="98"/>
      <c r="C186" s="20"/>
      <c r="D186" s="20"/>
      <c r="E186" s="20"/>
      <c r="F186" s="20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ht="15.75">
      <c r="A187" s="97"/>
      <c r="B187" s="98"/>
      <c r="C187" s="20"/>
      <c r="D187" s="20"/>
      <c r="E187" s="20"/>
      <c r="F187" s="20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ht="15.75">
      <c r="A188" s="97"/>
      <c r="B188" s="98"/>
      <c r="C188" s="20"/>
      <c r="D188" s="20"/>
      <c r="E188" s="20"/>
      <c r="F188" s="20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ht="15.75">
      <c r="A189" s="97"/>
      <c r="B189" s="98"/>
      <c r="C189" s="20"/>
      <c r="D189" s="20"/>
      <c r="E189" s="20"/>
      <c r="F189" s="20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ht="15.75">
      <c r="A190" s="97"/>
      <c r="B190" s="98"/>
      <c r="C190" s="20"/>
      <c r="D190" s="20"/>
      <c r="E190" s="20"/>
      <c r="F190" s="20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ht="15.75">
      <c r="A191" s="97"/>
      <c r="B191" s="98"/>
      <c r="C191" s="20"/>
      <c r="D191" s="20"/>
      <c r="E191" s="20"/>
      <c r="F191" s="20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ht="15.75">
      <c r="A192" s="97"/>
      <c r="B192" s="98"/>
      <c r="C192" s="20"/>
      <c r="D192" s="20"/>
      <c r="E192" s="20"/>
      <c r="F192" s="20"/>
      <c r="G192" s="20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ht="15.75">
      <c r="A193" s="97"/>
      <c r="B193" s="98"/>
      <c r="C193" s="20"/>
      <c r="D193" s="20"/>
      <c r="E193" s="20"/>
      <c r="F193" s="20"/>
      <c r="G193" s="20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ht="15.75">
      <c r="A194" s="97"/>
      <c r="B194" s="98"/>
      <c r="C194" s="20"/>
      <c r="D194" s="20"/>
      <c r="E194" s="20"/>
      <c r="F194" s="20"/>
      <c r="G194" s="20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ht="15.75">
      <c r="A195" s="97"/>
      <c r="B195" s="98"/>
      <c r="C195" s="20"/>
      <c r="D195" s="20"/>
      <c r="E195" s="20"/>
      <c r="F195" s="20"/>
      <c r="G195" s="20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ht="15.75">
      <c r="A196" s="97"/>
      <c r="B196" s="98"/>
      <c r="C196" s="20"/>
      <c r="D196" s="20"/>
      <c r="E196" s="20"/>
      <c r="F196" s="20"/>
      <c r="G196" s="20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ht="15.75">
      <c r="A197" s="97"/>
      <c r="B197" s="98"/>
      <c r="C197" s="20"/>
      <c r="D197" s="20"/>
      <c r="E197" s="20"/>
      <c r="F197" s="20"/>
      <c r="G197" s="20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ht="15.75">
      <c r="A198" s="97"/>
      <c r="B198" s="98"/>
      <c r="C198" s="20"/>
      <c r="D198" s="20"/>
      <c r="E198" s="20"/>
      <c r="F198" s="20"/>
      <c r="G198" s="2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ht="15.75">
      <c r="A199" s="97"/>
      <c r="B199" s="98"/>
      <c r="C199" s="20"/>
      <c r="D199" s="20"/>
      <c r="E199" s="20"/>
      <c r="F199" s="20"/>
      <c r="G199" s="20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ht="15.75">
      <c r="A200" s="97"/>
      <c r="B200" s="98"/>
      <c r="C200" s="20"/>
      <c r="D200" s="20"/>
      <c r="E200" s="20"/>
      <c r="F200" s="20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ht="15.75">
      <c r="A201" s="97"/>
      <c r="B201" s="98"/>
      <c r="C201" s="20"/>
      <c r="D201" s="20"/>
      <c r="E201" s="20"/>
      <c r="F201" s="20"/>
      <c r="G201" s="20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ht="15.75">
      <c r="A202" s="97"/>
      <c r="B202" s="98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15.75">
      <c r="A203" s="97"/>
      <c r="B203" s="98"/>
      <c r="C203" s="20"/>
      <c r="D203" s="20"/>
      <c r="E203" s="20"/>
      <c r="F203" s="20"/>
      <c r="G203" s="2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ht="15.75">
      <c r="A204" s="97"/>
      <c r="B204" s="98"/>
      <c r="C204" s="20"/>
      <c r="D204" s="20"/>
      <c r="E204" s="20"/>
      <c r="F204" s="20"/>
      <c r="G204" s="20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ht="15.75">
      <c r="A205" s="97"/>
      <c r="B205" s="98"/>
      <c r="C205" s="20"/>
      <c r="D205" s="20"/>
      <c r="E205" s="20"/>
      <c r="F205" s="20"/>
      <c r="G205" s="20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ht="15.75">
      <c r="A206" s="97"/>
      <c r="B206" s="98"/>
      <c r="C206" s="20"/>
      <c r="D206" s="20"/>
      <c r="E206" s="20"/>
      <c r="F206" s="20"/>
      <c r="G206" s="20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ht="15.75">
      <c r="A207" s="97"/>
      <c r="B207" s="98"/>
      <c r="C207" s="20"/>
      <c r="D207" s="20"/>
      <c r="E207" s="20"/>
      <c r="F207" s="20"/>
      <c r="G207" s="20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ht="15.75">
      <c r="A208" s="97"/>
      <c r="B208" s="98"/>
      <c r="C208" s="20"/>
      <c r="D208" s="20"/>
      <c r="E208" s="20"/>
      <c r="F208" s="20"/>
      <c r="G208" s="20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ht="15.75">
      <c r="A209" s="97"/>
      <c r="B209" s="98"/>
      <c r="C209" s="20"/>
      <c r="D209" s="20"/>
      <c r="E209" s="20"/>
      <c r="F209" s="20"/>
      <c r="G209" s="20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ht="15.75">
      <c r="A210" s="97"/>
      <c r="B210" s="98"/>
      <c r="C210" s="20"/>
      <c r="D210" s="20"/>
      <c r="E210" s="20"/>
      <c r="F210" s="20"/>
      <c r="G210" s="20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ht="15.75">
      <c r="A211" s="97"/>
      <c r="B211" s="98"/>
      <c r="C211" s="20"/>
      <c r="D211" s="20"/>
      <c r="E211" s="20"/>
      <c r="F211" s="20"/>
      <c r="G211" s="20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ht="15.75">
      <c r="A212" s="97"/>
      <c r="B212" s="98"/>
      <c r="C212" s="20"/>
      <c r="D212" s="20"/>
      <c r="E212" s="20"/>
      <c r="F212" s="20"/>
      <c r="G212" s="20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ht="15.75">
      <c r="A213" s="97"/>
      <c r="B213" s="98"/>
      <c r="C213" s="20"/>
      <c r="D213" s="20"/>
      <c r="E213" s="20"/>
      <c r="F213" s="20"/>
      <c r="G213" s="20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ht="15.75">
      <c r="A214" s="97"/>
      <c r="B214" s="98"/>
      <c r="C214" s="20"/>
      <c r="D214" s="20"/>
      <c r="E214" s="20"/>
      <c r="F214" s="20"/>
      <c r="G214" s="20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ht="15.75">
      <c r="A215" s="97"/>
      <c r="B215" s="98"/>
      <c r="C215" s="20"/>
      <c r="D215" s="20"/>
      <c r="E215" s="20"/>
      <c r="F215" s="20"/>
      <c r="G215" s="20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ht="15.75">
      <c r="A216" s="97"/>
      <c r="B216" s="98"/>
      <c r="C216" s="20"/>
      <c r="D216" s="20"/>
      <c r="E216" s="20"/>
      <c r="F216" s="20"/>
      <c r="G216" s="20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ht="15.75">
      <c r="A217" s="97"/>
      <c r="B217" s="98"/>
      <c r="C217" s="20"/>
      <c r="D217" s="20"/>
      <c r="E217" s="20"/>
      <c r="F217" s="20"/>
      <c r="G217" s="20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ht="15.75">
      <c r="A218" s="97"/>
      <c r="B218" s="98"/>
      <c r="C218" s="20"/>
      <c r="D218" s="20"/>
      <c r="E218" s="20"/>
      <c r="F218" s="20"/>
      <c r="G218" s="20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ht="15.75">
      <c r="A219" s="97"/>
      <c r="B219" s="98"/>
      <c r="C219" s="20"/>
      <c r="D219" s="20"/>
      <c r="E219" s="20"/>
      <c r="F219" s="20"/>
      <c r="G219" s="20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ht="15.75">
      <c r="A220" s="97"/>
      <c r="B220" s="98"/>
      <c r="C220" s="20"/>
      <c r="D220" s="20"/>
      <c r="E220" s="20"/>
      <c r="F220" s="20"/>
      <c r="G220" s="20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ht="15.75">
      <c r="A221" s="97"/>
      <c r="B221" s="98"/>
      <c r="C221" s="20"/>
      <c r="D221" s="20"/>
      <c r="E221" s="20"/>
      <c r="F221" s="20"/>
      <c r="G221" s="20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ht="15.75">
      <c r="A222" s="97"/>
      <c r="B222" s="98"/>
      <c r="C222" s="20"/>
      <c r="D222" s="20"/>
      <c r="E222" s="20"/>
      <c r="F222" s="20"/>
      <c r="G222" s="20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ht="15.75">
      <c r="A223" s="97"/>
      <c r="B223" s="98"/>
      <c r="C223" s="20"/>
      <c r="D223" s="20"/>
      <c r="E223" s="20"/>
      <c r="F223" s="20"/>
      <c r="G223" s="20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ht="15.75">
      <c r="A224" s="97"/>
      <c r="B224" s="98"/>
      <c r="C224" s="20"/>
      <c r="D224" s="20"/>
      <c r="E224" s="20"/>
      <c r="F224" s="20"/>
      <c r="G224" s="20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3:41" ht="15.7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3:41" ht="15.7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3:41" ht="15.7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3:41" ht="15.7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3:41" ht="15.7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3:41" ht="15.7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3:41" ht="15.7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3:41" ht="15.7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3:41" ht="15.7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3:41" ht="15.7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3:41" ht="15.7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3:41" ht="15.7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3:41" ht="15.7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3:41" ht="15.7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3:41" ht="15.7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3:41" ht="15.7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3:41" ht="15.7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3:41" ht="15.7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3:41" ht="15.7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3:41" ht="15.7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3:41" ht="15.7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3:41" ht="15.7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3:41" ht="15.7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3:41" ht="15.7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3:41" ht="15.7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3:41" ht="15.7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3:41" ht="15.7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3:41" ht="15.7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3:41" ht="15.7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3:41" ht="15.7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3:41" ht="15.7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3:41" ht="15.7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3:41" ht="15.7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3:41" ht="15.7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3:41" ht="15.7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3:41" ht="15.7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3:41" ht="15.7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3:41" ht="15.7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3:41" ht="15.7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3:41" ht="15.7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3:41" ht="15.7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3:41" ht="15.7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3:41" ht="15.7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3:41" ht="15.7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3:41" ht="15.7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3:41" ht="15.7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3:41" ht="15.7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3:41" ht="15.7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3:41" ht="15.7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3:41" ht="15.7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3:41" ht="15.7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3:41" ht="15.7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3:41" ht="15.7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3:41" ht="15.7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3:41" ht="15.7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3:41" ht="15.7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3:41" ht="15.7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3:41" ht="15.7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3:41" ht="15.7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3:41" ht="15.7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3:41" ht="15.7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3:41" ht="15.7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3:41" ht="15.7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3:41" ht="15.7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3:41" ht="15.7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3:41" ht="15.7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3:41" ht="15.7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3:41" ht="15.7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3:41" ht="15.7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3:41" ht="15.7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3:41" ht="15.7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3:41" ht="15.7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3:41" ht="15.7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3:41" ht="15.7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3:41" ht="15.7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3:41" ht="15.7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3:41" ht="15.7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3:41" ht="15.7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3:41" ht="15.7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3:41" ht="15.7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3:41" ht="15.7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3:41" ht="15.7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3:41" ht="15.7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3:41" ht="15.7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3:41" ht="15.7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3:41" ht="15.7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3:41" ht="15.7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3:41" ht="15.7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3:41" ht="15.7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3:41" ht="15.7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3:41" ht="15.7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3:41" ht="15.75"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3:41" ht="15.75"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3:41" ht="15.75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3:41" ht="15.75"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3:41" ht="15.75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3:41" ht="15.75"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3:41" ht="15.75"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3:41" ht="15.75"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3:41" ht="15.75"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3:41" ht="15.75"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3:41" ht="15.75"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3:41" ht="15.75"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3:41" ht="15.75"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3:41" ht="15.75"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3:41" ht="15.75"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3:41" ht="15.75"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3:41" ht="15.75"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3:41" ht="15.75"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3:41" ht="15.75"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3:41" ht="15.75"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3:41" ht="15.75"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3:41" ht="15.75"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3:41" ht="15.75"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3:41" ht="15.75"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3:41" ht="15.75"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3:41" ht="15.75"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3:41" ht="15.75"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3:41" ht="15.75"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3:41" ht="15.75"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3:41" ht="15.75"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3:41" ht="15.75"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3:41" ht="15.75"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3:41" ht="15.75"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3:41" ht="15.75"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3:41" ht="15.75"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3:41" ht="15.75"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3:41" ht="15.75"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3:41" ht="15.75"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3:41" ht="15.75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3:41" ht="15.75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3:41" ht="15.75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3:41" ht="15.75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3:41" ht="15.75"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3:41" ht="15.75"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3:41" ht="15.75"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3:41" ht="15.75"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3:41" ht="15.75"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3:41" ht="15.75"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3:41" ht="15.75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3:41" ht="15.75"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3:41" ht="15.75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3:41" ht="15.75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3:41" ht="15.75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3:41" ht="15.75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3:41" ht="15.75"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3:41" ht="15.75"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3:41" ht="15.75"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3:41" ht="15.75"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3:41" ht="15.75"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3:41" ht="15.75"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3:41" ht="15.75"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3:41" ht="15.75"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3:41" ht="15.75"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3:41" ht="15.75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3:41" ht="15.75"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3:41" ht="15.75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3:41" ht="15.75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3:41" ht="15.75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3:41" ht="15.75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3:41" ht="15.75"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3:41" ht="15.75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3:41" ht="15.75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3:41" ht="15.75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3:41" ht="15.75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3:41" ht="15.75"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3:41" ht="15.75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3:41" ht="15.75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3:41" ht="15.75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3:41" ht="15.75"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3:41" ht="15.75"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3:41" ht="15.75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3:41" ht="15.75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3:41" ht="15.75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3:41" ht="15.75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3:41" ht="15.75"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3:41" ht="15.75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3:41" ht="15.75"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3:41" ht="15.75"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3:41" ht="15.75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3:41" ht="15.75"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3:41" ht="15.75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3:41" ht="15.75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3:41" ht="15.75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3:41" ht="15.75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3:41" ht="15.75"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3:41" ht="15.75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3:41" ht="15.75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3:41" ht="15.75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3:41" ht="15.75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3:41" ht="15.75"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3:41" ht="15.75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3:41" ht="15.75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3:41" ht="15.75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3:41" ht="15.75"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3:41" ht="15.75"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3:41" ht="15.75"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3:41" ht="15.75"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3:41" ht="15.75"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3:41" ht="15.75"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3:41" ht="15.75"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3:41" ht="15.75"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3:41" ht="15.75"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3:41" ht="15.75"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3:41" ht="15.75"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3:41" ht="15.75"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3:41" ht="15.75"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3:41" ht="15.75"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3:41" ht="15.75"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3:41" ht="15.75"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3:41" ht="15.75"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3:41" ht="15.75"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3:41" ht="15.75"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3:41" ht="15.75"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3:41" ht="15.75"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3:41" ht="15.75"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3:41" ht="15.75"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3:41" ht="15.75"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3:41" ht="15.75"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3:41" ht="15.75"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3:41" ht="15.75"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3:41" ht="15.75"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3:41" ht="15.75"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3:41" ht="15.75"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3:41" ht="15.75"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3:41" ht="15.75"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3:41" ht="15.75"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3:41" ht="15.75"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3:41" ht="15.75"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3:41" ht="15.75"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3:41" ht="15.75"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3:41" ht="15.75"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3:41" ht="15.75"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3:41" ht="15.75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3:41" ht="15.75"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3:41" ht="15.75"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3:41" ht="15.75"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3:41" ht="15.75"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3:41" ht="15.75"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3:41" ht="15.75"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3:41" ht="15.75"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3:41" ht="15.75"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3:41" ht="15.75"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3:41" ht="15.75"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3:41" ht="15.75"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3:41" ht="15.75"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3:41" ht="15.75"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3:41" ht="15.75"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3:41" ht="15.75"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3:41" ht="15.75"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3:41" ht="15.75"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3:41" ht="15.75"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3:41" ht="15.75"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3:41" ht="15.75"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3:41" ht="15.75"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3:41" ht="15.75"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3:41" ht="15.75"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3:41" ht="15.75"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3:41" ht="15.75"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3:41" ht="15.75"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3:41" ht="15.75"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3:41" ht="15.75"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3:41" ht="15.75"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3:41" ht="15.75"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3:41" ht="15.75"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3:41" ht="15.75"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3:41" ht="15.75"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3:41" ht="15.75"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3:41" ht="15.75"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3:41" ht="15.75"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3:41" ht="15.75"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3:41" ht="15.75"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3:41" ht="15.75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3:41" ht="15.75"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3:41" ht="15.75"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3:41" ht="15.75"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3:41" ht="15.75"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3:41" ht="15.75"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3:41" ht="15.75"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3:41" ht="15.75"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3:41" ht="15.75"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3:41" ht="15.75"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3:41" ht="15.75"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3:41" ht="15.75"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3:41" ht="15.75"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3:41" ht="15.75"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3:41" ht="15.75"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3:41" ht="15.75"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3:41" ht="15.75"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3:41" ht="15.75"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3:41" ht="15.75"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3:41" ht="15.75"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3:41" ht="15.75"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3:41" ht="15.75"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3:41" ht="15.75"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3:41" ht="15.75"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3:41" ht="15.75"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3:41" ht="15.75"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3:41" ht="15.75"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3:41" ht="15.75"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3:41" ht="15.75"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3:41" ht="15.75"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3:41" ht="15.75"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3:41" ht="15.75"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3:41" ht="15.75"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3:41" ht="15.75"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3:41" ht="15.75"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3:41" ht="15.75"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3:41" ht="15.75"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3:41" ht="15.75"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3:41" ht="15.75"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3:41" ht="15.75"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3:41" ht="15.75"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3:41" ht="15.75"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3:41" ht="15.75"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3:41" ht="15.75"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3:41" ht="15.75"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3:41" ht="15.75"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3:41" ht="15.75"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3:41" ht="15.7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3:41" ht="15.75"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3:41" ht="15.75"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3:41" ht="15.75"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3:41" ht="15.75"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3:41" ht="15.75"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3:41" ht="15.75"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3:41" ht="15.75"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3:41" ht="15.75"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3:41" ht="15.75"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3:41" ht="15.75"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3:41" ht="15.75"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3:41" ht="15.75"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3:41" ht="15.75"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3:41" ht="15.75"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3:41" ht="15.75"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3:41" ht="15.75"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3:41" ht="15.75"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3:41" ht="15.75"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3:41" ht="15.75"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3:41" ht="15.75"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3:41" ht="15.75"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3:41" ht="15.75"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</sheetData>
  <sheetProtection/>
  <mergeCells count="1">
    <mergeCell ref="D23:F23"/>
  </mergeCells>
  <printOptions horizontalCentered="1"/>
  <pageMargins left="0.5" right="0.5" top="0.69" bottom="0.75" header="0.26" footer="0.24"/>
  <pageSetup fitToHeight="7" fitToWidth="1" horizontalDpi="600" verticalDpi="600" orientation="portrait" scale="72" r:id="rId1"/>
  <headerFooter alignWithMargins="0">
    <oddHeader>&amp;R&amp;"Arial,Bold"&amp;12Town of Ancram
SALARIES
&amp;"Arial,Regular"&amp;10
</oddHeader>
    <oddFooter>&amp;R&amp;"Arial,Bold"&amp;12PAGE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McDonald</dc:creator>
  <cp:keywords/>
  <dc:description/>
  <cp:lastModifiedBy>Arthur</cp:lastModifiedBy>
  <cp:lastPrinted>2021-11-08T15:57:02Z</cp:lastPrinted>
  <dcterms:created xsi:type="dcterms:W3CDTF">2008-09-17T20:19:23Z</dcterms:created>
  <dcterms:modified xsi:type="dcterms:W3CDTF">2022-02-26T22:08:27Z</dcterms:modified>
  <cp:category/>
  <cp:version/>
  <cp:contentType/>
  <cp:contentStatus/>
</cp:coreProperties>
</file>