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896" activeTab="0"/>
  </bookViews>
  <sheets>
    <sheet name="C O V E R  " sheetId="1" r:id="rId1"/>
    <sheet name=" Summary" sheetId="2" r:id="rId2"/>
    <sheet name="GEN APPR" sheetId="3" r:id="rId3"/>
    <sheet name="GEN REV " sheetId="4" r:id="rId4"/>
    <sheet name="HWY APPR" sheetId="5" r:id="rId5"/>
    <sheet name="HWY REV" sheetId="6" r:id="rId6"/>
    <sheet name="Light" sheetId="7" r:id="rId7"/>
    <sheet name="FIRE DIST" sheetId="8" r:id="rId8"/>
    <sheet name="SALARIES" sheetId="9" r:id="rId9"/>
    <sheet name="Taxable Assessed Value" sheetId="10" r:id="rId10"/>
  </sheets>
  <definedNames>
    <definedName name="_xlfn.SINGLE" hidden="1">#NAME?</definedName>
    <definedName name="_xlnm.Print_Area" localSheetId="1">' Summary'!$A$1:$K$63</definedName>
    <definedName name="_xlnm.Print_Area" localSheetId="0">'C O V E R  '!$A$1:$G$32</definedName>
    <definedName name="_xlnm.Print_Area" localSheetId="7">'FIRE DIST'!$A$1:$N$35</definedName>
    <definedName name="_xlnm.Print_Area" localSheetId="2">'GEN APPR'!$A$1:$Y$393</definedName>
    <definedName name="_xlnm.Print_Area" localSheetId="3">'GEN REV '!$A$1:$Y$103</definedName>
    <definedName name="_xlnm.Print_Area" localSheetId="4">'HWY APPR'!$A$1:$W$109</definedName>
    <definedName name="_xlnm.Print_Area" localSheetId="5">'HWY REV'!$A$1:$W$39</definedName>
    <definedName name="_xlnm.Print_Area" localSheetId="6">'Light'!$A$1:$Q$35</definedName>
    <definedName name="_xlnm.Print_Area" localSheetId="8">'SALARIES'!$A$1:$G$45</definedName>
    <definedName name="_xlnm.Print_Titles" localSheetId="1">' Summary'!$1:$9</definedName>
    <definedName name="_xlnm.Print_Titles" localSheetId="7">'FIRE DIST'!$1:$7</definedName>
    <definedName name="_xlnm.Print_Titles" localSheetId="2">'GEN APPR'!$1:$7</definedName>
    <definedName name="_xlnm.Print_Titles" localSheetId="3">'GEN REV '!$1:$7</definedName>
    <definedName name="_xlnm.Print_Titles" localSheetId="4">'HWY APPR'!$1:$7</definedName>
    <definedName name="_xlnm.Print_Titles" localSheetId="5">'HWY REV'!$1:$7</definedName>
    <definedName name="_xlnm.Print_Titles" localSheetId="6">'Light'!$1:$7</definedName>
    <definedName name="_xlnm.Print_Titles" localSheetId="8">'SALARIES'!$1:$9</definedName>
  </definedNames>
  <calcPr fullCalcOnLoad="1"/>
</workbook>
</file>

<file path=xl/sharedStrings.xml><?xml version="1.0" encoding="utf-8"?>
<sst xmlns="http://schemas.openxmlformats.org/spreadsheetml/2006/main" count="1014" uniqueCount="336">
  <si>
    <t xml:space="preserve"> </t>
  </si>
  <si>
    <t>Town of Ancram</t>
  </si>
  <si>
    <t>County of Columbia</t>
  </si>
  <si>
    <t xml:space="preserve">    </t>
  </si>
  <si>
    <t>Approved:</t>
  </si>
  <si>
    <t>_________</t>
  </si>
  <si>
    <t>CERTIFIED:</t>
  </si>
  <si>
    <t>MONICA CLEVELAND, TOWN CLERK</t>
  </si>
  <si>
    <t>APPROPRIATION AND</t>
  </si>
  <si>
    <t>LESS</t>
  </si>
  <si>
    <t>AMOUNT TO</t>
  </si>
  <si>
    <t>PROVISION FOR</t>
  </si>
  <si>
    <t>UNEXPENDED</t>
  </si>
  <si>
    <t>BE RAISED</t>
  </si>
  <si>
    <t>CODE</t>
  </si>
  <si>
    <t>FUND</t>
  </si>
  <si>
    <t>OTHER USES</t>
  </si>
  <si>
    <t>ESTIMATED REVENUES</t>
  </si>
  <si>
    <t>BALANCE</t>
  </si>
  <si>
    <t>BY TAXES</t>
  </si>
  <si>
    <t>TOWN</t>
  </si>
  <si>
    <t>A</t>
  </si>
  <si>
    <t>GENERAL</t>
  </si>
  <si>
    <t>DA</t>
  </si>
  <si>
    <t>HIGHWAY</t>
  </si>
  <si>
    <t>TOWN BUDGET TOTAL</t>
  </si>
  <si>
    <t>SPECIAL DISTRICTS</t>
  </si>
  <si>
    <t xml:space="preserve">SL </t>
  </si>
  <si>
    <t>LIGHTING</t>
  </si>
  <si>
    <t xml:space="preserve">SF </t>
  </si>
  <si>
    <t>FIRE DISTRICT</t>
  </si>
  <si>
    <t>SPECIAL DIST TOTALS</t>
  </si>
  <si>
    <t>Change</t>
  </si>
  <si>
    <t>Percent Change</t>
  </si>
  <si>
    <t>Town Taxable Assessed Value</t>
  </si>
  <si>
    <t>Divide by $1000</t>
  </si>
  <si>
    <t>$1000 units of assessed value</t>
  </si>
  <si>
    <t>Gen Fund TAX</t>
  </si>
  <si>
    <t>Gen Fund TAX per 1000</t>
  </si>
  <si>
    <t>Hwy Fund TAX</t>
  </si>
  <si>
    <t>Hwy Fund TAX per 1000</t>
  </si>
  <si>
    <t>Total Gen &amp; Hwy tax/1000</t>
  </si>
  <si>
    <t>Total Gen &amp; Hwy Tax</t>
  </si>
  <si>
    <t>GENERAL FUND APPROPRIATIONS</t>
  </si>
  <si>
    <t>BUDGET</t>
  </si>
  <si>
    <t xml:space="preserve">BUDGET </t>
  </si>
  <si>
    <t>THIS YEAR</t>
  </si>
  <si>
    <t>OFFICER'S</t>
  </si>
  <si>
    <t>AS</t>
  </si>
  <si>
    <t>TENTATIVE</t>
  </si>
  <si>
    <t>PRELIMINARY</t>
  </si>
  <si>
    <t>ADOPTED</t>
  </si>
  <si>
    <t>ACTUAL</t>
  </si>
  <si>
    <t>AMENDED</t>
  </si>
  <si>
    <t>ACCOUNTS</t>
  </si>
  <si>
    <t>GENERAL GOVERNMENT SUPPORT</t>
  </si>
  <si>
    <t>TOWN BOARD</t>
  </si>
  <si>
    <t>Personal Services</t>
  </si>
  <si>
    <t xml:space="preserve">  &lt;&lt;&lt;&lt;&lt;&lt;ENTER ON SALARIES PAGE</t>
  </si>
  <si>
    <t>Equipment</t>
  </si>
  <si>
    <t>Contractual Exp.</t>
  </si>
  <si>
    <t xml:space="preserve">        TOTAL</t>
  </si>
  <si>
    <t>JUSTICES</t>
  </si>
  <si>
    <t>Personal Services, clerk</t>
  </si>
  <si>
    <t>Cont Exp. JCAP GRANT</t>
  </si>
  <si>
    <t>SUPERVISOR</t>
  </si>
  <si>
    <t>ACCOUNTING</t>
  </si>
  <si>
    <t>Auditor</t>
  </si>
  <si>
    <t>TAX COLLECTION</t>
  </si>
  <si>
    <t>ASSESSOR</t>
  </si>
  <si>
    <t>Personal Services- Clerk</t>
  </si>
  <si>
    <t>CLERK/COLLECTOR</t>
  </si>
  <si>
    <t>Personal Services, deputy</t>
  </si>
  <si>
    <t>ATTORNEY</t>
  </si>
  <si>
    <t>ELECTIONS</t>
  </si>
  <si>
    <t>BOARD OF ETHICS</t>
  </si>
  <si>
    <t>BUILDINGS</t>
  </si>
  <si>
    <t>Pool - Labor</t>
  </si>
  <si>
    <t>Pool - Material</t>
  </si>
  <si>
    <t>Contractual Exp.-Propane</t>
  </si>
  <si>
    <t>Contractual Exp.-Electric</t>
  </si>
  <si>
    <t>CENT. DATA PROCESSING</t>
  </si>
  <si>
    <t>SPECIAL ITEMS</t>
  </si>
  <si>
    <t>Unallocated Insurance</t>
  </si>
  <si>
    <t>Municipal Assoc. Dues</t>
  </si>
  <si>
    <t>Judgement &amp; Claims</t>
  </si>
  <si>
    <t>Contingent</t>
  </si>
  <si>
    <t>TOTAL GENERAL</t>
  </si>
  <si>
    <t>GOVERNMENT</t>
  </si>
  <si>
    <t>SUPPORT</t>
  </si>
  <si>
    <t>PUBLIC SAFETY</t>
  </si>
  <si>
    <t>CONTROL OF ANIMALS</t>
  </si>
  <si>
    <t>&lt;&lt;&lt;&lt; ENTER ON SALARIES TAB</t>
  </si>
  <si>
    <t xml:space="preserve">TOTAL </t>
  </si>
  <si>
    <t>HEALTH</t>
  </si>
  <si>
    <t>BOARD OF HEALTH</t>
  </si>
  <si>
    <t>REGISTRAR</t>
  </si>
  <si>
    <t>&lt;&lt;&lt;&lt;ENTER ON SALARIES TAB</t>
  </si>
  <si>
    <t>AMBULANCE</t>
  </si>
  <si>
    <t>TOTAL HEALTH</t>
  </si>
  <si>
    <t>TRANSPORTATION</t>
  </si>
  <si>
    <t>SUPT. OF HIGHWAYS</t>
  </si>
  <si>
    <t>Garage Project Mgr</t>
  </si>
  <si>
    <t>GARAGE</t>
  </si>
  <si>
    <t>Personal Services-Secy</t>
  </si>
  <si>
    <t>Cont Exp. Garage Planning</t>
  </si>
  <si>
    <t>STREET LIGHTING</t>
  </si>
  <si>
    <t>ECONOMIC ASSITANCE AND OPPORTUNITY</t>
  </si>
  <si>
    <t>SOC. SERVICE ADMIN</t>
  </si>
  <si>
    <t>SOC. SERV. HOME RELIEF</t>
  </si>
  <si>
    <t>PUBLICITY</t>
  </si>
  <si>
    <t>VETERAN SERVICES</t>
  </si>
  <si>
    <t>PROGRAMS FOR AGING</t>
  </si>
  <si>
    <t>TOTAL ECONOMIC</t>
  </si>
  <si>
    <t>ASSISTANCE AND</t>
  </si>
  <si>
    <t>OPPORTUNITY</t>
  </si>
  <si>
    <t>CULTURE &amp; RECREATION</t>
  </si>
  <si>
    <t>KIDS CAMP.</t>
  </si>
  <si>
    <t>PARKS</t>
  </si>
  <si>
    <t>PLAYGROUNDS</t>
  </si>
  <si>
    <t>TOWN POOL</t>
  </si>
  <si>
    <t>LIBRARY</t>
  </si>
  <si>
    <t>HISTORIAN</t>
  </si>
  <si>
    <t>CELEBRATIONS</t>
  </si>
  <si>
    <t>ADULT RECREATION</t>
  </si>
  <si>
    <t>TOTAL CULTURE</t>
  </si>
  <si>
    <t>&amp; RECREATION</t>
  </si>
  <si>
    <t>HOME &amp; COMMUNITY SERVICES</t>
  </si>
  <si>
    <t>BUILDING/PB/ZBA</t>
  </si>
  <si>
    <t>Personal Services-ZEO</t>
  </si>
  <si>
    <t>&lt;&lt;&lt;&lt;&lt; ENTER ON SALARIES TAB</t>
  </si>
  <si>
    <t>Personal Services-ZEODeputy</t>
  </si>
  <si>
    <t>Personal Services-Secretary</t>
  </si>
  <si>
    <t>Personal Ser.- ZBA/PB Sec</t>
  </si>
  <si>
    <t>Contractual Exp ZEO</t>
  </si>
  <si>
    <t>Contractual Exp. ZBA/PB</t>
  </si>
  <si>
    <t>PLANNING</t>
  </si>
  <si>
    <t>8020.4ZRC</t>
  </si>
  <si>
    <t>8020.4FLP</t>
  </si>
  <si>
    <t>8020.4CAC</t>
  </si>
  <si>
    <t>HUMAN RIGHTS</t>
  </si>
  <si>
    <t>ENVIRONMENTAL CONTROL</t>
  </si>
  <si>
    <t>REFUSE &amp; GARBAGE</t>
  </si>
  <si>
    <t>BEAUTIFICATION</t>
  </si>
  <si>
    <t>NOISE ABATEMENT</t>
  </si>
  <si>
    <t>DRAINAGE</t>
  </si>
  <si>
    <t>CEMETERIES</t>
  </si>
  <si>
    <t xml:space="preserve">TOTAL HOME &amp; </t>
  </si>
  <si>
    <t>COMMUNITY SERVICES</t>
  </si>
  <si>
    <t>EMPLOYEE BENEFITS</t>
  </si>
  <si>
    <t>State Retirement</t>
  </si>
  <si>
    <t>Social Security</t>
  </si>
  <si>
    <t>&lt;&lt;&lt;&lt;&lt;&lt; DON’T OVER RIDE THIS. SOC SEC IS CALCULATED BY THE SPREADSHEET</t>
  </si>
  <si>
    <t>Workers Comp</t>
  </si>
  <si>
    <t>Life Insurance</t>
  </si>
  <si>
    <t>Unemployment Insurance</t>
  </si>
  <si>
    <t>Disabilty Insurance</t>
  </si>
  <si>
    <t>Hosp. &amp; Medical Insurance</t>
  </si>
  <si>
    <t>DEBT SERVICE</t>
  </si>
  <si>
    <t>PRINCIPAL</t>
  </si>
  <si>
    <t>Serial Bonds</t>
  </si>
  <si>
    <t>Statutory Bonds</t>
  </si>
  <si>
    <t>Bond Anticipation</t>
  </si>
  <si>
    <t>Capital Notes</t>
  </si>
  <si>
    <t>Budget Notes</t>
  </si>
  <si>
    <t>Tax Anticipation</t>
  </si>
  <si>
    <t>Revenue Anticipation</t>
  </si>
  <si>
    <t>Installment Purchases</t>
  </si>
  <si>
    <t>INTEREST</t>
  </si>
  <si>
    <t>INTERFUND TRANSFERS</t>
  </si>
  <si>
    <t>TRANSFERS TO:</t>
  </si>
  <si>
    <t>Highway Fund</t>
  </si>
  <si>
    <t>Capital Projects</t>
  </si>
  <si>
    <t>Transfers to</t>
  </si>
  <si>
    <t>Other Funds</t>
  </si>
  <si>
    <t>TOTAL APPROPRIATIONS</t>
  </si>
  <si>
    <t>GENERAL FUND ESTIMATED REVENUES</t>
  </si>
  <si>
    <t>Real Property Taxes</t>
  </si>
  <si>
    <t xml:space="preserve">  &lt;---don't enter anything here. This cell is calculated based on expense, revenue, and appropriated fund balance</t>
  </si>
  <si>
    <t>OTHER TAX ITEMS</t>
  </si>
  <si>
    <t>Pmt. In Lieu of Taxes</t>
  </si>
  <si>
    <t>Interest and penalties on</t>
  </si>
  <si>
    <t>Non Property Tax</t>
  </si>
  <si>
    <t xml:space="preserve">Sales Tax </t>
  </si>
  <si>
    <t>Cable Franchise Fee</t>
  </si>
  <si>
    <t>Other Non-Prop Tax</t>
  </si>
  <si>
    <t>DEPARTMENTAL INCOME</t>
  </si>
  <si>
    <t>Tax Collection Fees</t>
  </si>
  <si>
    <t>Clerk Fees</t>
  </si>
  <si>
    <t>Dog Control Fees</t>
  </si>
  <si>
    <t>Safety Inspection Fees</t>
  </si>
  <si>
    <t>CAMP &amp; Rec Charges</t>
  </si>
  <si>
    <t>Recreation Concessions</t>
  </si>
  <si>
    <t>Special Recreation-POOL</t>
  </si>
  <si>
    <t>Facility Charges</t>
  </si>
  <si>
    <t>Museum Charges</t>
  </si>
  <si>
    <t>Zoning Fees</t>
  </si>
  <si>
    <t>Planning Fees</t>
  </si>
  <si>
    <t>Garbage Disposal</t>
  </si>
  <si>
    <t>Sale of Cemetery Lots</t>
  </si>
  <si>
    <t>Charges for Cem. Services</t>
  </si>
  <si>
    <t>Services for Other Gov.</t>
  </si>
  <si>
    <t>USE OF MONEY AND</t>
  </si>
  <si>
    <t>PROPERTY</t>
  </si>
  <si>
    <t>Interest and Earnings</t>
  </si>
  <si>
    <t>Rental of Real Property</t>
  </si>
  <si>
    <t>LICENSES AND PERMITS</t>
  </si>
  <si>
    <t>Business &amp; Occup. Lic.</t>
  </si>
  <si>
    <t>Games of Chance</t>
  </si>
  <si>
    <t>Bingo License</t>
  </si>
  <si>
    <t>Dog License</t>
  </si>
  <si>
    <t>Building Permits</t>
  </si>
  <si>
    <t>Search fees</t>
  </si>
  <si>
    <t>FINES &amp; FORFEITURES</t>
  </si>
  <si>
    <t>Fines and Forfeited Bail</t>
  </si>
  <si>
    <t>Fines, Dog Cases</t>
  </si>
  <si>
    <t>SALES OF PROPERTY</t>
  </si>
  <si>
    <t>AND COMPENSATION</t>
  </si>
  <si>
    <t>FOR LOSS</t>
  </si>
  <si>
    <t>Sales of Scrap</t>
  </si>
  <si>
    <t>Minor Sales, other</t>
  </si>
  <si>
    <t>Sales of Real Property</t>
  </si>
  <si>
    <t>Sales of Equipment</t>
  </si>
  <si>
    <t>Insurance Recoveries</t>
  </si>
  <si>
    <t>MISCELLANEOUS</t>
  </si>
  <si>
    <t>Refunds of Prior Year</t>
  </si>
  <si>
    <t>Expenditures</t>
  </si>
  <si>
    <t>Donations- Camp</t>
  </si>
  <si>
    <t>Gifts and Donations</t>
  </si>
  <si>
    <t>Endowment &amp; Trust</t>
  </si>
  <si>
    <t>Fund Income</t>
  </si>
  <si>
    <t>Other Unclassified</t>
  </si>
  <si>
    <t>Revenues</t>
  </si>
  <si>
    <t xml:space="preserve">    Miscellaneous Income</t>
  </si>
  <si>
    <t xml:space="preserve">    C.A.C.</t>
  </si>
  <si>
    <t xml:space="preserve">    Tobacco Settlement</t>
  </si>
  <si>
    <t xml:space="preserve">    Historical Society Grant</t>
  </si>
  <si>
    <t>INTERFUND REVENUES</t>
  </si>
  <si>
    <t>Interfund Revenues</t>
  </si>
  <si>
    <t>STATE AID</t>
  </si>
  <si>
    <t>Per Capita</t>
  </si>
  <si>
    <t>Mortgage Tax</t>
  </si>
  <si>
    <t>Youth Programs</t>
  </si>
  <si>
    <t>State Aid - nyserta grant</t>
  </si>
  <si>
    <t>State Aid - OCA Grant</t>
  </si>
  <si>
    <t>State Aid - JCAP Grant</t>
  </si>
  <si>
    <t>FEDERAL AID</t>
  </si>
  <si>
    <t>Civil Defense</t>
  </si>
  <si>
    <t>Public Works Employment</t>
  </si>
  <si>
    <t>Programs for Aging</t>
  </si>
  <si>
    <t>Emergency Disaster</t>
  </si>
  <si>
    <t>Assistance</t>
  </si>
  <si>
    <t>INTERFUND TRANSFER</t>
  </si>
  <si>
    <t>Interfund Transfer</t>
  </si>
  <si>
    <t>TOTAL NON-PROP TAX REVENUES</t>
  </si>
  <si>
    <t>TOTAL ESTIMATED NON-PROPERTY TAX REVENUES</t>
  </si>
  <si>
    <t>APPROPRIATION OF</t>
  </si>
  <si>
    <t>FUND BALANCE</t>
  </si>
  <si>
    <t>HIGHWAY COSTS</t>
  </si>
  <si>
    <t xml:space="preserve">ACTUAL </t>
  </si>
  <si>
    <t>GENERAL REPAIRS</t>
  </si>
  <si>
    <t>Personal Services REG</t>
  </si>
  <si>
    <t>IMPROVEMENTS</t>
  </si>
  <si>
    <t>CHIPS reimbursable</t>
  </si>
  <si>
    <t>5112.2c</t>
  </si>
  <si>
    <t>BRIDGES</t>
  </si>
  <si>
    <t>MACHINERY</t>
  </si>
  <si>
    <t>BRUSH &amp; WEEDS</t>
  </si>
  <si>
    <t>SNOW REMOVAL</t>
  </si>
  <si>
    <t>SERVICE OTHER GOV.</t>
  </si>
  <si>
    <t xml:space="preserve">&lt;&lt;---THIS CELL IS AUTOMATICALLY CALCULATED </t>
  </si>
  <si>
    <t>BASED ON AMOUNT IS DA5110.1</t>
  </si>
  <si>
    <t xml:space="preserve">        TOTAL INT FUND TRANS</t>
  </si>
  <si>
    <t>HIGHWAY ESTIMATED REVENUES</t>
  </si>
  <si>
    <t>HIGHWAY REVENUE</t>
  </si>
  <si>
    <t>LOCALSOURCES</t>
  </si>
  <si>
    <t>Property Tax</t>
  </si>
  <si>
    <t>&lt;&lt;&lt;&lt;----don’t enter this, it is calculated on the summary page</t>
  </si>
  <si>
    <t>and feeds back to this cell.</t>
  </si>
  <si>
    <t>Distribution by County</t>
  </si>
  <si>
    <t>Services for Other</t>
  </si>
  <si>
    <t>Governments</t>
  </si>
  <si>
    <t>Sale of Equipment</t>
  </si>
  <si>
    <t>Sale of Scrap</t>
  </si>
  <si>
    <t>Insurance Recovery</t>
  </si>
  <si>
    <t>Miscellaneous</t>
  </si>
  <si>
    <t xml:space="preserve">CHIPs  </t>
  </si>
  <si>
    <t>CHIPS pave NY</t>
  </si>
  <si>
    <t>SEMA</t>
  </si>
  <si>
    <t>FEMA</t>
  </si>
  <si>
    <t>45__</t>
  </si>
  <si>
    <t>Trans from General Fund</t>
  </si>
  <si>
    <t>BOND PROCEEDS</t>
  </si>
  <si>
    <t>LIGHTING DISTRICT</t>
  </si>
  <si>
    <t>Lighting District</t>
  </si>
  <si>
    <t>Contractual expense</t>
  </si>
  <si>
    <t>SL</t>
  </si>
  <si>
    <t>UNEXPENDED FUND BAL.</t>
  </si>
  <si>
    <t>FIRE PROTECTION DISTRICT</t>
  </si>
  <si>
    <t>Fire Protection District</t>
  </si>
  <si>
    <t>SF</t>
  </si>
  <si>
    <t>SCHEDULE OF SALARIES OF ELECTED AND APPOINTED TOWN OFFICIALS</t>
  </si>
  <si>
    <t>(ARTICLE 8 OF THE TOWN LAW)</t>
  </si>
  <si>
    <t>OFFICER</t>
  </si>
  <si>
    <t xml:space="preserve">SALARY </t>
  </si>
  <si>
    <t>TOWN BOARD ($2875.50 x 4)</t>
  </si>
  <si>
    <t>TOWN JUSTICES ($5500 x 2)</t>
  </si>
  <si>
    <t>TAX COLLECTOR</t>
  </si>
  <si>
    <t>TOWN CLERK</t>
  </si>
  <si>
    <t>BUILDING MANAGER</t>
  </si>
  <si>
    <t>ANIMAL CONTROL OFFICER</t>
  </si>
  <si>
    <t>SUPERINTENDENT OF HIGHWAYS</t>
  </si>
  <si>
    <t xml:space="preserve">ASSISTANT HISTORIAN </t>
  </si>
  <si>
    <t>ZONING ENFORCEMENT OFFICER / BUILDING INSPECTOR</t>
  </si>
  <si>
    <t>DEPUTY HIGHWAY SUPERINTENDENT</t>
  </si>
  <si>
    <t>HIGHWAY CREW MEMBER</t>
  </si>
  <si>
    <t>HIGHWAY LABOR/MAINTENANCE</t>
  </si>
  <si>
    <t>CLERKS &amp; SECRETARIES</t>
  </si>
  <si>
    <t>KIDS CAMP DIRECTOR</t>
  </si>
  <si>
    <t>HEAD LIFEGUARD</t>
  </si>
  <si>
    <t>KIDS CAMP COUNSELORS</t>
  </si>
  <si>
    <t>LIFEGUARDS</t>
  </si>
  <si>
    <t xml:space="preserve">POOL DIRECTOR </t>
  </si>
  <si>
    <t>COURT CLERK</t>
  </si>
  <si>
    <t>DEPUTY COURT CLERK</t>
  </si>
  <si>
    <t>CLEANING SERVICE</t>
  </si>
  <si>
    <t>Taxible Assessed Value</t>
  </si>
  <si>
    <t>CLIMATE SMART GRANT</t>
  </si>
  <si>
    <t>22.80/hr</t>
  </si>
  <si>
    <r>
      <t xml:space="preserve">SUMMARY OF PRELIMINARY TOWN BUDGET </t>
    </r>
    <r>
      <rPr>
        <sz val="16"/>
        <rFont val="Times New Roman"/>
        <family val="1"/>
      </rPr>
      <t>2021</t>
    </r>
  </si>
  <si>
    <t>Contractual Exp. FENCE</t>
  </si>
  <si>
    <t>18.50/hr</t>
  </si>
  <si>
    <t>19.40/hr</t>
  </si>
  <si>
    <t>21.50/hr</t>
  </si>
  <si>
    <t>13-19/hr</t>
  </si>
  <si>
    <t>18.50hr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</si>
</sst>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"/>
    <numFmt numFmtId="167" formatCode="0.000%"/>
    <numFmt numFmtId="168" formatCode="_(* #,##0.000_);_(* \(#,##0.000\);_(* &quot;-&quot;?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19" borderId="0" applyNumberFormat="0" applyBorder="0" applyAlignment="0" applyProtection="0"/>
    <xf numFmtId="0" fontId="0" fillId="20" borderId="7" applyNumberFormat="0" applyFont="0" applyAlignment="0" applyProtection="0"/>
    <xf numFmtId="0" fontId="30" fillId="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1" fontId="3" fillId="0" borderId="10" xfId="0" applyNumberFormat="1" applyFont="1" applyBorder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11" xfId="0" applyNumberFormat="1" applyFont="1" applyBorder="1" applyAlignment="1" applyProtection="1">
      <alignment/>
      <protection locked="0"/>
    </xf>
    <xf numFmtId="43" fontId="12" fillId="21" borderId="0" xfId="42" applyFont="1" applyFill="1" applyAlignment="1" applyProtection="1">
      <alignment/>
      <protection locked="0"/>
    </xf>
    <xf numFmtId="0" fontId="3" fillId="6" borderId="0" xfId="0" applyFont="1" applyFill="1" applyAlignment="1" applyProtection="1">
      <alignment horizontal="centerContinuous"/>
      <protection/>
    </xf>
    <xf numFmtId="0" fontId="3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 horizontal="right"/>
      <protection/>
    </xf>
    <xf numFmtId="0" fontId="3" fillId="6" borderId="0" xfId="0" applyFont="1" applyFill="1" applyAlignment="1" applyProtection="1">
      <alignment horizontal="left"/>
      <protection/>
    </xf>
    <xf numFmtId="0" fontId="3" fillId="6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41" fontId="3" fillId="6" borderId="10" xfId="0" applyNumberFormat="1" applyFont="1" applyFill="1" applyBorder="1" applyAlignment="1" applyProtection="1">
      <alignment/>
      <protection/>
    </xf>
    <xf numFmtId="41" fontId="3" fillId="6" borderId="12" xfId="0" applyNumberFormat="1" applyFont="1" applyFill="1" applyBorder="1" applyAlignment="1" applyProtection="1">
      <alignment/>
      <protection/>
    </xf>
    <xf numFmtId="41" fontId="3" fillId="6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41" fontId="3" fillId="0" borderId="10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2" fillId="6" borderId="0" xfId="0" applyNumberFormat="1" applyFont="1" applyFill="1" applyAlignment="1" applyProtection="1">
      <alignment/>
      <protection/>
    </xf>
    <xf numFmtId="41" fontId="3" fillId="6" borderId="0" xfId="0" applyNumberFormat="1" applyFont="1" applyFill="1" applyAlignment="1" applyProtection="1">
      <alignment/>
      <protection/>
    </xf>
    <xf numFmtId="41" fontId="3" fillId="0" borderId="13" xfId="0" applyNumberFormat="1" applyFont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41" fontId="3" fillId="0" borderId="12" xfId="0" applyNumberFormat="1" applyFont="1" applyFill="1" applyBorder="1" applyAlignment="1" applyProtection="1">
      <alignment/>
      <protection/>
    </xf>
    <xf numFmtId="41" fontId="3" fillId="6" borderId="11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3" fillId="6" borderId="14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41" fontId="3" fillId="0" borderId="11" xfId="0" applyNumberFormat="1" applyFont="1" applyBorder="1" applyAlignment="1" applyProtection="1">
      <alignment/>
      <protection/>
    </xf>
    <xf numFmtId="41" fontId="3" fillId="6" borderId="0" xfId="0" applyNumberFormat="1" applyFont="1" applyFill="1" applyBorder="1" applyAlignment="1" applyProtection="1">
      <alignment horizontal="right"/>
      <protection/>
    </xf>
    <xf numFmtId="41" fontId="3" fillId="0" borderId="14" xfId="0" applyNumberFormat="1" applyFont="1" applyBorder="1" applyAlignment="1" applyProtection="1">
      <alignment/>
      <protection/>
    </xf>
    <xf numFmtId="14" fontId="3" fillId="6" borderId="0" xfId="0" applyNumberFormat="1" applyFont="1" applyFill="1" applyAlignment="1" applyProtection="1">
      <alignment horizontal="center"/>
      <protection/>
    </xf>
    <xf numFmtId="41" fontId="3" fillId="6" borderId="13" xfId="0" applyNumberFormat="1" applyFont="1" applyFill="1" applyBorder="1" applyAlignment="1" applyProtection="1">
      <alignment/>
      <protection/>
    </xf>
    <xf numFmtId="41" fontId="3" fillId="0" borderId="15" xfId="0" applyNumberFormat="1" applyFont="1" applyBorder="1" applyAlignment="1" applyProtection="1">
      <alignment/>
      <protection/>
    </xf>
    <xf numFmtId="41" fontId="3" fillId="0" borderId="1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41" fontId="3" fillId="6" borderId="16" xfId="0" applyNumberFormat="1" applyFont="1" applyFill="1" applyBorder="1" applyAlignment="1" applyProtection="1">
      <alignment/>
      <protection/>
    </xf>
    <xf numFmtId="0" fontId="9" fillId="6" borderId="0" xfId="0" applyFont="1" applyFill="1" applyAlignment="1" applyProtection="1">
      <alignment horizontal="center"/>
      <protection/>
    </xf>
    <xf numFmtId="41" fontId="3" fillId="0" borderId="0" xfId="0" applyNumberFormat="1" applyFont="1" applyFill="1" applyAlignment="1" applyProtection="1">
      <alignment/>
      <protection/>
    </xf>
    <xf numFmtId="41" fontId="3" fillId="22" borderId="14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6" borderId="0" xfId="0" applyFont="1" applyFill="1" applyBorder="1" applyAlignment="1" applyProtection="1">
      <alignment horizontal="right"/>
      <protection/>
    </xf>
    <xf numFmtId="0" fontId="3" fillId="6" borderId="0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1" fontId="3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0" fontId="3" fillId="0" borderId="0" xfId="0" applyNumberFormat="1" applyFont="1" applyAlignment="1" applyProtection="1">
      <alignment/>
      <protection/>
    </xf>
    <xf numFmtId="41" fontId="3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3" fillId="0" borderId="0" xfId="0" applyNumberFormat="1" applyFont="1" applyAlignment="1" applyProtection="1" quotePrefix="1">
      <alignment horizontal="center"/>
      <protection/>
    </xf>
    <xf numFmtId="43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1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0" fontId="9" fillId="0" borderId="0" xfId="0" applyNumberFormat="1" applyFont="1" applyAlignment="1" applyProtection="1">
      <alignment horizontal="center"/>
      <protection/>
    </xf>
    <xf numFmtId="7" fontId="9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Alignment="1" applyProtection="1">
      <alignment horizontal="right"/>
      <protection/>
    </xf>
    <xf numFmtId="7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41" fontId="5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right"/>
      <protection/>
    </xf>
    <xf numFmtId="167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43" fontId="3" fillId="0" borderId="10" xfId="0" applyNumberFormat="1" applyFont="1" applyBorder="1" applyAlignment="1" applyProtection="1">
      <alignment horizontal="center"/>
      <protection/>
    </xf>
    <xf numFmtId="166" fontId="3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/>
      <protection/>
    </xf>
    <xf numFmtId="41" fontId="3" fillId="0" borderId="15" xfId="0" applyNumberFormat="1" applyFont="1" applyFill="1" applyBorder="1" applyAlignment="1" applyProtection="1">
      <alignment/>
      <protection/>
    </xf>
    <xf numFmtId="43" fontId="3" fillId="0" borderId="10" xfId="0" applyNumberFormat="1" applyFont="1" applyFill="1" applyBorder="1" applyAlignment="1" applyProtection="1">
      <alignment horizontal="center"/>
      <protection locked="0"/>
    </xf>
    <xf numFmtId="43" fontId="9" fillId="0" borderId="0" xfId="0" applyNumberFormat="1" applyFont="1" applyAlignment="1" applyProtection="1">
      <alignment horizontal="right"/>
      <protection/>
    </xf>
    <xf numFmtId="43" fontId="9" fillId="0" borderId="0" xfId="0" applyNumberFormat="1" applyFont="1" applyAlignment="1" applyProtection="1">
      <alignment horizontal="center"/>
      <protection/>
    </xf>
    <xf numFmtId="41" fontId="3" fillId="0" borderId="10" xfId="0" applyNumberFormat="1" applyFont="1" applyFill="1" applyBorder="1" applyAlignment="1" applyProtection="1">
      <alignment/>
      <protection locked="0"/>
    </xf>
    <xf numFmtId="41" fontId="3" fillId="0" borderId="13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11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/>
    </xf>
    <xf numFmtId="14" fontId="8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15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43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41" fontId="3" fillId="0" borderId="15" xfId="0" applyNumberFormat="1" applyFont="1" applyFill="1" applyBorder="1" applyAlignment="1" applyProtection="1">
      <alignment/>
      <protection locked="0"/>
    </xf>
    <xf numFmtId="43" fontId="3" fillId="0" borderId="10" xfId="0" applyNumberFormat="1" applyFont="1" applyBorder="1" applyAlignment="1" applyProtection="1">
      <alignment horizontal="center"/>
      <protection locked="0"/>
    </xf>
    <xf numFmtId="41" fontId="3" fillId="23" borderId="0" xfId="0" applyNumberFormat="1" applyFont="1" applyFill="1" applyAlignment="1" applyProtection="1">
      <alignment/>
      <protection/>
    </xf>
    <xf numFmtId="41" fontId="3" fillId="23" borderId="10" xfId="0" applyNumberFormat="1" applyFont="1" applyFill="1" applyBorder="1" applyAlignment="1" applyProtection="1">
      <alignment/>
      <protection/>
    </xf>
    <xf numFmtId="41" fontId="3" fillId="23" borderId="13" xfId="0" applyNumberFormat="1" applyFont="1" applyFill="1" applyBorder="1" applyAlignment="1" applyProtection="1">
      <alignment/>
      <protection/>
    </xf>
    <xf numFmtId="41" fontId="3" fillId="23" borderId="12" xfId="0" applyNumberFormat="1" applyFont="1" applyFill="1" applyBorder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41" fontId="3" fillId="23" borderId="13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centerContinuous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3" width="9.140625" style="17" customWidth="1"/>
    <col min="4" max="4" width="10.140625" style="17" customWidth="1"/>
    <col min="5" max="16384" width="9.140625" style="17" customWidth="1"/>
  </cols>
  <sheetData>
    <row r="4" ht="12.75">
      <c r="D4" s="17" t="s">
        <v>0</v>
      </c>
    </row>
    <row r="5" spans="1:7" ht="27.75">
      <c r="A5" s="115" t="s">
        <v>44</v>
      </c>
      <c r="B5" s="115"/>
      <c r="C5" s="115"/>
      <c r="D5" s="115"/>
      <c r="E5" s="115"/>
      <c r="F5" s="115"/>
      <c r="G5" s="115"/>
    </row>
    <row r="7" spans="1:7" ht="33">
      <c r="A7" s="133">
        <v>2021</v>
      </c>
      <c r="B7" s="115"/>
      <c r="C7" s="115"/>
      <c r="D7" s="115"/>
      <c r="E7" s="115"/>
      <c r="F7" s="115"/>
      <c r="G7" s="115"/>
    </row>
    <row r="8" spans="3:4" ht="12.75">
      <c r="C8" s="88"/>
      <c r="D8" s="116"/>
    </row>
    <row r="9" spans="3:4" ht="12.75">
      <c r="C9" s="88"/>
      <c r="D9" s="116"/>
    </row>
    <row r="11" spans="1:7" ht="35.25">
      <c r="A11" s="117" t="s">
        <v>1</v>
      </c>
      <c r="B11" s="117"/>
      <c r="C11" s="117"/>
      <c r="D11" s="117"/>
      <c r="E11" s="117"/>
      <c r="F11" s="117"/>
      <c r="G11" s="117"/>
    </row>
    <row r="13" spans="1:7" ht="20.25">
      <c r="A13" s="118" t="s">
        <v>2</v>
      </c>
      <c r="B13" s="118"/>
      <c r="C13" s="118"/>
      <c r="D13" s="118"/>
      <c r="E13" s="118"/>
      <c r="F13" s="118"/>
      <c r="G13" s="118"/>
    </row>
    <row r="16" spans="2:3" ht="12.75">
      <c r="B16" s="17" t="s">
        <v>3</v>
      </c>
      <c r="C16" s="119"/>
    </row>
    <row r="18" spans="3:4" ht="12.75">
      <c r="C18" s="17" t="s">
        <v>4</v>
      </c>
      <c r="D18" s="120" t="s">
        <v>5</v>
      </c>
    </row>
    <row r="19" ht="12.75">
      <c r="C19" s="17" t="s">
        <v>6</v>
      </c>
    </row>
    <row r="22" ht="12.75">
      <c r="C22" s="17" t="s">
        <v>7</v>
      </c>
    </row>
  </sheetData>
  <sheetProtection/>
  <printOptions horizontalCentered="1"/>
  <pageMargins left="1" right="1" top="1" bottom="1" header="0.5" footer="0.5"/>
  <pageSetup fitToHeight="0" fitToWidth="1" horizontalDpi="600" verticalDpi="600" orientation="landscape" r:id="rId1"/>
  <headerFooter alignWithMargins="0">
    <oddFooter>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7:E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140625" style="123" customWidth="1"/>
    <col min="2" max="2" width="10.421875" style="123" customWidth="1"/>
    <col min="3" max="4" width="9.140625" style="123" customWidth="1"/>
    <col min="5" max="5" width="34.57421875" style="123" customWidth="1"/>
    <col min="6" max="16384" width="9.140625" style="123" customWidth="1"/>
  </cols>
  <sheetData>
    <row r="7" ht="23.25">
      <c r="B7" s="122"/>
    </row>
    <row r="8" spans="2:5" ht="23.25">
      <c r="B8" s="122"/>
      <c r="E8" s="124" t="s">
        <v>326</v>
      </c>
    </row>
    <row r="10" ht="25.5" customHeight="1">
      <c r="E10" s="4">
        <v>316398369</v>
      </c>
    </row>
  </sheetData>
  <sheetProtection password="C268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7"/>
  <sheetViews>
    <sheetView zoomScale="75" zoomScaleNormal="75" zoomScalePageLayoutView="0" workbookViewId="0" topLeftCell="A27">
      <selection activeCell="F66" sqref="F66"/>
    </sheetView>
  </sheetViews>
  <sheetFormatPr defaultColWidth="9.140625" defaultRowHeight="12.75"/>
  <cols>
    <col min="1" max="1" width="7.8515625" style="14" customWidth="1"/>
    <col min="2" max="2" width="25.7109375" style="14" customWidth="1"/>
    <col min="3" max="3" width="1.8515625" style="14" customWidth="1"/>
    <col min="4" max="4" width="20.7109375" style="14" customWidth="1"/>
    <col min="5" max="5" width="1.7109375" style="14" customWidth="1"/>
    <col min="6" max="6" width="20.7109375" style="14" customWidth="1"/>
    <col min="7" max="7" width="1.7109375" style="14" customWidth="1"/>
    <col min="8" max="8" width="20.7109375" style="14" customWidth="1"/>
    <col min="9" max="9" width="1.7109375" style="14" customWidth="1"/>
    <col min="10" max="10" width="20.7109375" style="14" customWidth="1"/>
    <col min="11" max="11" width="1.7109375" style="14" customWidth="1"/>
    <col min="12" max="12" width="12.57421875" style="14" customWidth="1"/>
    <col min="13" max="14" width="9.8515625" style="14" customWidth="1"/>
    <col min="15" max="16384" width="9.140625" style="14" customWidth="1"/>
  </cols>
  <sheetData>
    <row r="1" spans="1:11" ht="38.25" customHeight="1">
      <c r="A1" s="55" t="s">
        <v>329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4:11" ht="15.75">
      <c r="D3" s="56" t="s">
        <v>8</v>
      </c>
      <c r="E3" s="56"/>
      <c r="F3" s="56"/>
      <c r="G3" s="56"/>
      <c r="H3" s="56" t="s">
        <v>9</v>
      </c>
      <c r="I3" s="56"/>
      <c r="J3" s="56" t="s">
        <v>10</v>
      </c>
      <c r="K3" s="56"/>
    </row>
    <row r="4" spans="3:11" ht="15.75">
      <c r="C4" s="50"/>
      <c r="D4" s="56" t="s">
        <v>11</v>
      </c>
      <c r="E4" s="56"/>
      <c r="F4" s="56" t="s">
        <v>9</v>
      </c>
      <c r="G4" s="56"/>
      <c r="H4" s="56" t="s">
        <v>12</v>
      </c>
      <c r="I4" s="56"/>
      <c r="J4" s="56" t="s">
        <v>13</v>
      </c>
      <c r="K4" s="56"/>
    </row>
    <row r="5" spans="1:11" ht="15.75">
      <c r="A5" s="48" t="s">
        <v>14</v>
      </c>
      <c r="B5" s="48" t="s">
        <v>15</v>
      </c>
      <c r="C5" s="50"/>
      <c r="D5" s="57" t="s">
        <v>16</v>
      </c>
      <c r="E5" s="56"/>
      <c r="F5" s="57" t="s">
        <v>17</v>
      </c>
      <c r="G5" s="56"/>
      <c r="H5" s="57" t="s">
        <v>18</v>
      </c>
      <c r="I5" s="56"/>
      <c r="J5" s="57" t="s">
        <v>19</v>
      </c>
      <c r="K5" s="56"/>
    </row>
    <row r="6" spans="1:11" ht="15.75">
      <c r="A6" s="50"/>
      <c r="B6" s="50"/>
      <c r="C6" s="50"/>
      <c r="D6" s="58"/>
      <c r="E6" s="56"/>
      <c r="F6" s="58"/>
      <c r="G6" s="56"/>
      <c r="H6" s="58"/>
      <c r="I6" s="56"/>
      <c r="J6" s="58"/>
      <c r="K6" s="56"/>
    </row>
    <row r="7" spans="1:11" ht="15.75">
      <c r="A7" s="48" t="s">
        <v>20</v>
      </c>
      <c r="B7" s="48"/>
      <c r="C7" s="50"/>
      <c r="D7" s="57"/>
      <c r="E7" s="57"/>
      <c r="F7" s="57"/>
      <c r="G7" s="57"/>
      <c r="H7" s="57"/>
      <c r="I7" s="57"/>
      <c r="J7" s="57"/>
      <c r="K7" s="56"/>
    </row>
    <row r="8" spans="1:11" ht="15.75">
      <c r="A8" s="14" t="s">
        <v>21</v>
      </c>
      <c r="B8" s="14" t="s">
        <v>22</v>
      </c>
      <c r="C8" s="50"/>
      <c r="D8" s="59">
        <f>+'GEN APPR'!U391</f>
        <v>525907.3</v>
      </c>
      <c r="E8" s="54"/>
      <c r="F8" s="59">
        <f>+'GEN REV '!U97</f>
        <v>356800</v>
      </c>
      <c r="G8" s="54"/>
      <c r="H8" s="59">
        <f>+'GEN REV '!U101</f>
        <v>25000</v>
      </c>
      <c r="I8" s="60"/>
      <c r="J8" s="61">
        <f>+D8-F8-H8</f>
        <v>144107.30000000005</v>
      </c>
      <c r="K8" s="60"/>
    </row>
    <row r="9" spans="2:11" ht="7.5" customHeight="1">
      <c r="B9" s="50"/>
      <c r="C9" s="62"/>
      <c r="D9" s="63"/>
      <c r="E9" s="64"/>
      <c r="F9" s="63"/>
      <c r="G9" s="64"/>
      <c r="H9" s="63"/>
      <c r="I9" s="64"/>
      <c r="J9" s="63"/>
      <c r="K9" s="60"/>
    </row>
    <row r="10" spans="2:11" ht="15.75" hidden="1">
      <c r="B10" s="50"/>
      <c r="C10" s="62"/>
      <c r="D10" s="63"/>
      <c r="E10" s="64"/>
      <c r="F10" s="63"/>
      <c r="G10" s="64"/>
      <c r="H10" s="63"/>
      <c r="I10" s="64"/>
      <c r="J10" s="63"/>
      <c r="K10" s="60"/>
    </row>
    <row r="11" spans="3:11" ht="3.75" customHeight="1">
      <c r="C11" s="62"/>
      <c r="D11" s="61"/>
      <c r="E11" s="64"/>
      <c r="F11" s="61"/>
      <c r="G11" s="64"/>
      <c r="H11" s="61"/>
      <c r="I11" s="64"/>
      <c r="J11" s="61"/>
      <c r="K11" s="60"/>
    </row>
    <row r="12" spans="1:12" ht="15.75">
      <c r="A12" s="14" t="s">
        <v>23</v>
      </c>
      <c r="B12" s="14" t="s">
        <v>24</v>
      </c>
      <c r="C12" s="50"/>
      <c r="D12" s="59">
        <f>+'HWY APPR'!S107</f>
        <v>780262</v>
      </c>
      <c r="E12" s="65"/>
      <c r="F12" s="59">
        <f>+'HWY REV'!S32</f>
        <v>147500</v>
      </c>
      <c r="G12" s="65"/>
      <c r="H12" s="59">
        <f>+'HWY REV'!S36</f>
        <v>25000</v>
      </c>
      <c r="I12" s="64"/>
      <c r="J12" s="61">
        <f>+D12-F12-H12</f>
        <v>607762</v>
      </c>
      <c r="K12" s="60"/>
      <c r="L12" s="19"/>
    </row>
    <row r="13" spans="3:12" ht="15.75">
      <c r="C13" s="50"/>
      <c r="D13" s="59"/>
      <c r="E13" s="65"/>
      <c r="F13" s="59"/>
      <c r="G13" s="65"/>
      <c r="H13" s="59"/>
      <c r="I13" s="64"/>
      <c r="J13" s="61"/>
      <c r="K13" s="60"/>
      <c r="L13" s="19"/>
    </row>
    <row r="14" spans="2:12" ht="16.5" thickBot="1">
      <c r="B14" s="14" t="s">
        <v>25</v>
      </c>
      <c r="C14" s="50"/>
      <c r="D14" s="66">
        <f>SUM(D8:D12)</f>
        <v>1306169.3</v>
      </c>
      <c r="E14" s="65"/>
      <c r="F14" s="66">
        <f>SUM(F8:F12)</f>
        <v>504300</v>
      </c>
      <c r="G14" s="65"/>
      <c r="H14" s="66">
        <f>SUM(H8:H12)</f>
        <v>50000</v>
      </c>
      <c r="I14" s="64"/>
      <c r="J14" s="66">
        <f>SUM(J8:J12)</f>
        <v>751869.3</v>
      </c>
      <c r="K14" s="60"/>
      <c r="L14" s="19"/>
    </row>
    <row r="15" spans="3:11" ht="16.5" thickTop="1">
      <c r="C15" s="50"/>
      <c r="D15" s="59"/>
      <c r="E15" s="65"/>
      <c r="F15" s="59"/>
      <c r="G15" s="65"/>
      <c r="H15" s="59"/>
      <c r="I15" s="64"/>
      <c r="J15" s="61"/>
      <c r="K15" s="60"/>
    </row>
    <row r="16" spans="3:13" ht="15.75">
      <c r="C16" s="62"/>
      <c r="D16" s="61"/>
      <c r="E16" s="60"/>
      <c r="F16" s="61"/>
      <c r="G16" s="60"/>
      <c r="H16" s="61"/>
      <c r="I16" s="64"/>
      <c r="J16" s="61"/>
      <c r="K16" s="67"/>
      <c r="L16" s="19"/>
      <c r="M16" s="19"/>
    </row>
    <row r="17" spans="3:13" ht="15.75">
      <c r="C17" s="62"/>
      <c r="D17" s="61"/>
      <c r="E17" s="60"/>
      <c r="F17" s="61"/>
      <c r="G17" s="60"/>
      <c r="H17" s="61"/>
      <c r="I17" s="64"/>
      <c r="J17" s="61"/>
      <c r="K17" s="67"/>
      <c r="L17" s="19"/>
      <c r="M17" s="19"/>
    </row>
    <row r="18" spans="3:13" ht="15.75" hidden="1">
      <c r="C18" s="62"/>
      <c r="D18" s="61"/>
      <c r="E18" s="60"/>
      <c r="F18" s="61"/>
      <c r="G18" s="60"/>
      <c r="H18" s="61"/>
      <c r="I18" s="64"/>
      <c r="J18" s="61"/>
      <c r="K18" s="67"/>
      <c r="L18" s="19"/>
      <c r="M18" s="19"/>
    </row>
    <row r="19" spans="3:13" ht="15.75" hidden="1">
      <c r="C19" s="62"/>
      <c r="D19" s="61"/>
      <c r="E19" s="60"/>
      <c r="F19" s="61"/>
      <c r="G19" s="60"/>
      <c r="H19" s="61"/>
      <c r="I19" s="64"/>
      <c r="J19" s="61"/>
      <c r="K19" s="67"/>
      <c r="L19" s="19"/>
      <c r="M19" s="19"/>
    </row>
    <row r="20" spans="3:13" ht="15.75" hidden="1">
      <c r="C20" s="62"/>
      <c r="D20" s="61"/>
      <c r="E20" s="60"/>
      <c r="F20" s="61"/>
      <c r="G20" s="60"/>
      <c r="H20" s="61"/>
      <c r="I20" s="64"/>
      <c r="J20" s="61"/>
      <c r="K20" s="67"/>
      <c r="L20" s="19"/>
      <c r="M20" s="19"/>
    </row>
    <row r="21" spans="3:13" ht="15.75" hidden="1">
      <c r="C21" s="62"/>
      <c r="D21" s="61"/>
      <c r="E21" s="60"/>
      <c r="F21" s="61"/>
      <c r="G21" s="60"/>
      <c r="H21" s="61"/>
      <c r="I21" s="64"/>
      <c r="J21" s="61"/>
      <c r="K21" s="67"/>
      <c r="L21" s="19"/>
      <c r="M21" s="19"/>
    </row>
    <row r="22" spans="3:13" ht="15.75">
      <c r="C22" s="62"/>
      <c r="D22" s="61"/>
      <c r="E22" s="60"/>
      <c r="F22" s="61"/>
      <c r="G22" s="60"/>
      <c r="H22" s="61"/>
      <c r="I22" s="64"/>
      <c r="J22" s="61"/>
      <c r="K22" s="67"/>
      <c r="L22" s="19"/>
      <c r="M22" s="19"/>
    </row>
    <row r="23" spans="1:45" ht="15.75">
      <c r="A23" s="48" t="s">
        <v>26</v>
      </c>
      <c r="B23" s="48"/>
      <c r="C23" s="68"/>
      <c r="D23" s="69"/>
      <c r="E23" s="70"/>
      <c r="F23" s="69"/>
      <c r="G23" s="70"/>
      <c r="H23" s="69"/>
      <c r="I23" s="64"/>
      <c r="J23" s="6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3:45" ht="15.75">
      <c r="C24" s="17"/>
      <c r="D24" s="61"/>
      <c r="E24" s="60"/>
      <c r="F24" s="61"/>
      <c r="G24" s="60"/>
      <c r="H24" s="61"/>
      <c r="I24" s="64"/>
      <c r="J24" s="6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>
      <c r="A25" s="14" t="s">
        <v>27</v>
      </c>
      <c r="B25" s="14" t="s">
        <v>28</v>
      </c>
      <c r="C25" s="17"/>
      <c r="D25" s="61">
        <f>+Light!M13</f>
        <v>5500</v>
      </c>
      <c r="E25" s="60"/>
      <c r="F25" s="61">
        <f>+Light!M17</f>
        <v>0</v>
      </c>
      <c r="G25" s="60"/>
      <c r="H25" s="61">
        <f>+Light!O21</f>
        <v>0</v>
      </c>
      <c r="I25" s="60"/>
      <c r="J25" s="61">
        <f>+D25-F25-H25</f>
        <v>5500</v>
      </c>
      <c r="K25" s="19"/>
      <c r="L25" s="71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3:45" ht="15.75">
      <c r="C26" s="17"/>
      <c r="D26" s="61"/>
      <c r="E26" s="60"/>
      <c r="F26" s="61"/>
      <c r="G26" s="60"/>
      <c r="H26" s="61"/>
      <c r="I26" s="60"/>
      <c r="J26" s="6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>
      <c r="A27" s="14" t="s">
        <v>29</v>
      </c>
      <c r="B27" s="14" t="s">
        <v>30</v>
      </c>
      <c r="C27" s="17"/>
      <c r="D27" s="61">
        <f>+'FIRE DIST'!J11:J11</f>
        <v>289230</v>
      </c>
      <c r="E27" s="60"/>
      <c r="F27" s="61">
        <f>+'FIRE DIST'!J17</f>
        <v>72310</v>
      </c>
      <c r="G27" s="60"/>
      <c r="H27" s="61">
        <f>+'FIRE DIST'!N21</f>
        <v>0</v>
      </c>
      <c r="I27" s="60"/>
      <c r="J27" s="61">
        <f>+D27-F27-H27</f>
        <v>216920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3:45" ht="15.75">
      <c r="C28" s="17"/>
      <c r="D28" s="61"/>
      <c r="E28" s="60"/>
      <c r="F28" s="61"/>
      <c r="G28" s="60"/>
      <c r="H28" s="61"/>
      <c r="I28" s="60"/>
      <c r="J28" s="6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6.5" thickBot="1">
      <c r="B29" s="14" t="s">
        <v>31</v>
      </c>
      <c r="C29" s="17"/>
      <c r="D29" s="72">
        <f>SUM(D25:D27)</f>
        <v>294730</v>
      </c>
      <c r="E29" s="60"/>
      <c r="F29" s="72">
        <f>SUM(F25:F28)</f>
        <v>72310</v>
      </c>
      <c r="G29" s="60"/>
      <c r="H29" s="72"/>
      <c r="I29" s="60"/>
      <c r="J29" s="72">
        <f>SUM(J25:J28)</f>
        <v>222420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3:45" ht="16.5" thickTop="1">
      <c r="C30" s="17"/>
      <c r="D30" s="61"/>
      <c r="E30" s="60"/>
      <c r="F30" s="61"/>
      <c r="G30" s="60"/>
      <c r="H30" s="61"/>
      <c r="I30" s="60"/>
      <c r="J30" s="6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3:45" ht="15.75">
      <c r="C31" s="17"/>
      <c r="D31" s="61"/>
      <c r="E31" s="60"/>
      <c r="F31" s="61"/>
      <c r="G31" s="60"/>
      <c r="H31" s="61"/>
      <c r="I31" s="60"/>
      <c r="J31" s="6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3:45" ht="15.75">
      <c r="C32" s="17"/>
      <c r="D32" s="61"/>
      <c r="E32" s="60"/>
      <c r="F32" s="61"/>
      <c r="G32" s="60"/>
      <c r="H32" s="61"/>
      <c r="I32" s="60"/>
      <c r="J32" s="6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4:45" ht="15.75">
      <c r="D33" s="73">
        <v>2020</v>
      </c>
      <c r="E33" s="74"/>
      <c r="F33" s="73" t="s">
        <v>32</v>
      </c>
      <c r="G33" s="74"/>
      <c r="H33" s="73">
        <v>2021</v>
      </c>
      <c r="I33" s="74"/>
      <c r="J33" s="75" t="s">
        <v>33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3:45" ht="15.75">
      <c r="C34" s="17"/>
      <c r="D34" s="76"/>
      <c r="E34" s="60"/>
      <c r="F34" s="76"/>
      <c r="G34" s="60"/>
      <c r="H34" s="76"/>
      <c r="I34" s="60"/>
      <c r="J34" s="76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5.75">
      <c r="A35" s="14" t="s">
        <v>34</v>
      </c>
      <c r="D35" s="77">
        <v>307254894</v>
      </c>
      <c r="F35" s="61">
        <f>+H35-D35</f>
        <v>9143475</v>
      </c>
      <c r="H35" s="77">
        <f>+'Taxable Assessed Value'!E10</f>
        <v>316398369</v>
      </c>
      <c r="I35" s="60"/>
      <c r="J35" s="78">
        <f>+F35/D35</f>
        <v>0.029758598409827117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:45" ht="1.5" customHeight="1">
      <c r="B36" s="17"/>
      <c r="D36" s="79"/>
      <c r="E36" s="79"/>
      <c r="F36" s="79"/>
      <c r="G36" s="79"/>
      <c r="H36" s="79"/>
      <c r="I36" s="60"/>
      <c r="J36" s="7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>
      <c r="A37" s="14" t="s">
        <v>35</v>
      </c>
      <c r="B37" s="17"/>
      <c r="C37" s="17"/>
      <c r="D37" s="61">
        <v>1000</v>
      </c>
      <c r="E37" s="60"/>
      <c r="F37" s="61"/>
      <c r="G37" s="60"/>
      <c r="H37" s="61">
        <v>1000</v>
      </c>
      <c r="I37" s="60"/>
      <c r="J37" s="61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.5" customHeight="1">
      <c r="B38" s="17"/>
      <c r="C38" s="17"/>
      <c r="D38" s="79"/>
      <c r="E38" s="79"/>
      <c r="F38" s="79"/>
      <c r="G38" s="79"/>
      <c r="H38" s="79"/>
      <c r="I38" s="60"/>
      <c r="J38" s="7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>
      <c r="A39" s="14" t="s">
        <v>36</v>
      </c>
      <c r="B39" s="17"/>
      <c r="C39" s="17"/>
      <c r="D39" s="61">
        <f>+D35/D37</f>
        <v>307254.894</v>
      </c>
      <c r="E39" s="60"/>
      <c r="F39" s="61">
        <f>+H39-D39</f>
        <v>9143.475000000035</v>
      </c>
      <c r="G39" s="60"/>
      <c r="H39" s="61">
        <f>+H35/H37</f>
        <v>316398.369</v>
      </c>
      <c r="I39" s="60"/>
      <c r="J39" s="6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5.75">
      <c r="B40" s="17"/>
      <c r="C40" s="17"/>
      <c r="D40" s="61"/>
      <c r="E40" s="60"/>
      <c r="F40" s="61"/>
      <c r="G40" s="60"/>
      <c r="H40" s="61"/>
      <c r="I40" s="60"/>
      <c r="J40" s="61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:45" ht="15.75">
      <c r="B41" s="17"/>
      <c r="C41" s="17"/>
      <c r="D41" s="61"/>
      <c r="E41" s="60"/>
      <c r="F41" s="61"/>
      <c r="G41" s="60"/>
      <c r="H41" s="61"/>
      <c r="I41" s="60"/>
      <c r="J41" s="61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5.75">
      <c r="B42" s="17"/>
      <c r="C42" s="17"/>
      <c r="D42" s="78"/>
      <c r="E42" s="60"/>
      <c r="F42" s="78"/>
      <c r="G42" s="60"/>
      <c r="H42" s="78"/>
      <c r="I42" s="60"/>
      <c r="J42" s="7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5.75">
      <c r="B43" s="80" t="s">
        <v>37</v>
      </c>
      <c r="C43" s="80"/>
      <c r="D43" s="81">
        <v>122833</v>
      </c>
      <c r="E43" s="82"/>
      <c r="F43" s="81">
        <f>+H43-D43</f>
        <v>21274</v>
      </c>
      <c r="G43" s="82"/>
      <c r="H43" s="81">
        <f>ROUND(+J8,0)</f>
        <v>144107</v>
      </c>
      <c r="I43" s="82"/>
      <c r="J43" s="83">
        <f>ROUND(+F43/D43,4)</f>
        <v>0.1732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3.75" customHeight="1">
      <c r="B44" s="80"/>
      <c r="C44" s="80"/>
      <c r="D44" s="81"/>
      <c r="E44" s="82"/>
      <c r="F44" s="81"/>
      <c r="G44" s="82"/>
      <c r="H44" s="81"/>
      <c r="I44" s="82"/>
      <c r="J44" s="81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5.75">
      <c r="B45" s="80" t="s">
        <v>38</v>
      </c>
      <c r="C45" s="80"/>
      <c r="D45" s="109">
        <f>ROUND(+D43/D39,2)</f>
        <v>0.4</v>
      </c>
      <c r="E45" s="110"/>
      <c r="F45" s="110">
        <f>ROUND((+H45-D45),4)</f>
        <v>0.06</v>
      </c>
      <c r="G45" s="110"/>
      <c r="H45" s="109">
        <f>ROUND(+H43/H39,2)</f>
        <v>0.46</v>
      </c>
      <c r="I45" s="82"/>
      <c r="J45" s="83">
        <f>ROUND(+F45/D45,4)</f>
        <v>0.15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15.75">
      <c r="B46" s="80"/>
      <c r="C46" s="80"/>
      <c r="D46" s="84"/>
      <c r="E46" s="82"/>
      <c r="F46" s="84"/>
      <c r="G46" s="82"/>
      <c r="H46" s="84"/>
      <c r="I46" s="82"/>
      <c r="J46" s="8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20.25" customHeight="1">
      <c r="B47" s="80"/>
      <c r="C47" s="80"/>
      <c r="D47" s="81"/>
      <c r="E47" s="82"/>
      <c r="F47" s="81"/>
      <c r="G47" s="82"/>
      <c r="H47" s="81"/>
      <c r="I47" s="82"/>
      <c r="J47" s="81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5.75">
      <c r="B48" s="80" t="s">
        <v>39</v>
      </c>
      <c r="C48" s="80"/>
      <c r="D48" s="81">
        <v>629303</v>
      </c>
      <c r="E48" s="82"/>
      <c r="F48" s="110">
        <f>+H48-D48</f>
        <v>-21541</v>
      </c>
      <c r="G48" s="82"/>
      <c r="H48" s="81">
        <f>ROUND(+J12,0)</f>
        <v>607762</v>
      </c>
      <c r="I48" s="82"/>
      <c r="J48" s="83">
        <f>ROUND(+F48/D48,4)</f>
        <v>-0.0342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3.75" customHeight="1">
      <c r="B49" s="80"/>
      <c r="C49" s="80"/>
      <c r="D49" s="81"/>
      <c r="E49" s="82"/>
      <c r="F49" s="81"/>
      <c r="G49" s="82"/>
      <c r="H49" s="81"/>
      <c r="I49" s="82"/>
      <c r="J49" s="81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5.75">
      <c r="B50" s="80" t="s">
        <v>40</v>
      </c>
      <c r="C50" s="80"/>
      <c r="D50" s="109">
        <f>ROUND(+D48/D39,2)</f>
        <v>2.05</v>
      </c>
      <c r="E50" s="110"/>
      <c r="F50" s="110">
        <f>+H50-D50</f>
        <v>-0.1299999999999999</v>
      </c>
      <c r="G50" s="110"/>
      <c r="H50" s="109">
        <f>ROUND(+H48/H39,2)</f>
        <v>1.92</v>
      </c>
      <c r="I50" s="82"/>
      <c r="J50" s="83">
        <f>ROUND(+F50/D50,4)</f>
        <v>-0.0634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3:45" ht="12" customHeight="1">
      <c r="C51" s="17"/>
      <c r="D51" s="61"/>
      <c r="E51" s="60"/>
      <c r="F51" s="61"/>
      <c r="G51" s="60"/>
      <c r="H51" s="61"/>
      <c r="I51" s="60"/>
      <c r="J51" s="61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3:45" ht="12" customHeight="1">
      <c r="C52" s="17"/>
      <c r="D52" s="61"/>
      <c r="E52" s="60"/>
      <c r="F52" s="61"/>
      <c r="G52" s="60"/>
      <c r="H52" s="61"/>
      <c r="I52" s="60"/>
      <c r="J52" s="7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2" customHeight="1">
      <c r="C53" s="17"/>
      <c r="D53" s="61"/>
      <c r="E53" s="60"/>
      <c r="F53" s="61"/>
      <c r="G53" s="60"/>
      <c r="H53" s="61"/>
      <c r="I53" s="60"/>
      <c r="J53" s="61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2" customHeight="1">
      <c r="C54" s="17"/>
      <c r="D54" s="85"/>
      <c r="E54" s="60"/>
      <c r="F54" s="86"/>
      <c r="G54" s="60"/>
      <c r="H54" s="86"/>
      <c r="I54" s="60"/>
      <c r="J54" s="7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2" customHeight="1">
      <c r="C55" s="17"/>
      <c r="D55" s="61"/>
      <c r="E55" s="60"/>
      <c r="F55" s="61"/>
      <c r="G55" s="60"/>
      <c r="H55" s="61"/>
      <c r="I55" s="60"/>
      <c r="J55" s="61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2" customHeight="1">
      <c r="C56" s="17"/>
      <c r="D56" s="61"/>
      <c r="E56" s="60"/>
      <c r="F56" s="61"/>
      <c r="G56" s="60"/>
      <c r="H56" s="61"/>
      <c r="I56" s="60"/>
      <c r="J56" s="61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:45" ht="15.75">
      <c r="B57" s="87" t="s">
        <v>41</v>
      </c>
      <c r="C57" s="88"/>
      <c r="D57" s="89">
        <f>+D60/D39</f>
        <v>2.4479219523839384</v>
      </c>
      <c r="E57" s="90"/>
      <c r="F57" s="89">
        <f>ROUND(+H57-D57,2)</f>
        <v>-0.07</v>
      </c>
      <c r="G57" s="90"/>
      <c r="H57" s="89">
        <f>+H60/H39</f>
        <v>2.3763365227713926</v>
      </c>
      <c r="I57" s="90"/>
      <c r="J57" s="91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3.75" customHeight="1">
      <c r="B58" s="87"/>
      <c r="C58" s="88"/>
      <c r="D58" s="92"/>
      <c r="E58" s="90"/>
      <c r="F58" s="92"/>
      <c r="G58" s="90"/>
      <c r="H58" s="92"/>
      <c r="I58" s="90"/>
      <c r="J58" s="92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4.5" customHeight="1">
      <c r="B59" s="87"/>
      <c r="C59" s="88"/>
      <c r="D59" s="92"/>
      <c r="E59" s="90"/>
      <c r="F59" s="92"/>
      <c r="G59" s="90"/>
      <c r="H59" s="92"/>
      <c r="I59" s="90"/>
      <c r="J59" s="9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15.75">
      <c r="B60" s="87" t="s">
        <v>42</v>
      </c>
      <c r="C60" s="88"/>
      <c r="D60" s="92">
        <f>+D48+D43</f>
        <v>752136</v>
      </c>
      <c r="E60" s="90"/>
      <c r="F60" s="92">
        <f>+H60-D60</f>
        <v>-267</v>
      </c>
      <c r="G60" s="90"/>
      <c r="H60" s="92">
        <f>+H43+H48</f>
        <v>751869</v>
      </c>
      <c r="I60" s="90"/>
      <c r="J60" s="91">
        <f>+F60/D60</f>
        <v>-0.00035498899135262774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3:45" ht="15.75">
      <c r="C61" s="17"/>
      <c r="D61" s="61"/>
      <c r="E61" s="60"/>
      <c r="F61" s="61"/>
      <c r="G61" s="60"/>
      <c r="H61" s="61"/>
      <c r="I61" s="60"/>
      <c r="J61" s="6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3:45" ht="15.75">
      <c r="C62" s="17"/>
      <c r="D62" s="93"/>
      <c r="E62" s="15"/>
      <c r="F62" s="93"/>
      <c r="G62" s="15"/>
      <c r="H62" s="93"/>
      <c r="I62" s="60"/>
      <c r="J62" s="7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3:45" ht="15.75">
      <c r="C63" s="17"/>
      <c r="D63" s="61"/>
      <c r="E63" s="60"/>
      <c r="F63" s="61"/>
      <c r="G63" s="60"/>
      <c r="H63" s="61"/>
      <c r="I63" s="60"/>
      <c r="J63" s="61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3:45" ht="15.75">
      <c r="C64" s="17"/>
      <c r="D64" s="61"/>
      <c r="E64" s="60"/>
      <c r="F64" s="61"/>
      <c r="G64" s="60"/>
      <c r="H64" s="61"/>
      <c r="I64" s="60"/>
      <c r="J64" s="61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3:45" ht="15.75">
      <c r="C65" s="17"/>
      <c r="D65" s="61"/>
      <c r="E65" s="60"/>
      <c r="F65" s="61"/>
      <c r="G65" s="60"/>
      <c r="H65" s="61"/>
      <c r="I65" s="60"/>
      <c r="J65" s="61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3:45" ht="15.75">
      <c r="C66" s="17"/>
      <c r="D66" s="61"/>
      <c r="E66" s="60"/>
      <c r="F66" s="61"/>
      <c r="G66" s="60"/>
      <c r="H66" s="61"/>
      <c r="I66" s="60"/>
      <c r="J66" s="6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3:45" ht="15.75">
      <c r="C67" s="17"/>
      <c r="D67" s="61"/>
      <c r="E67" s="60"/>
      <c r="F67" s="61"/>
      <c r="G67" s="60"/>
      <c r="H67" s="61"/>
      <c r="I67" s="60"/>
      <c r="J67" s="61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5.75">
      <c r="C68" s="17"/>
      <c r="D68" s="61"/>
      <c r="E68" s="60"/>
      <c r="F68" s="61"/>
      <c r="G68" s="60"/>
      <c r="H68" s="61"/>
      <c r="I68" s="60"/>
      <c r="J68" s="61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5.75">
      <c r="C69" s="17"/>
      <c r="D69" s="61"/>
      <c r="E69" s="60"/>
      <c r="F69" s="61"/>
      <c r="G69" s="60"/>
      <c r="H69" s="61"/>
      <c r="I69" s="60"/>
      <c r="J69" s="61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4:45" ht="15.7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4:45" ht="15.7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4:45" ht="15.7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4:45" ht="15.7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4:45" ht="15.7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4:45" ht="15.7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4:45" ht="15.7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4:45" ht="15.7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4:45" ht="15.7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4:45" ht="15.7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4:45" ht="15.7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4:45" ht="15.7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4:45" ht="15.7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4:45" ht="15.7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4:45" ht="15.7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4:45" ht="15.7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4:45" ht="15.7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4:45" ht="15.7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4:45" ht="15.7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4:45" ht="15.7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4:45" ht="15.7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4:45" ht="15.7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4:45" ht="15.7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4:45" ht="15.7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4:45" ht="15.7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4:45" ht="15.7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4:45" ht="15.7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4:45" ht="15.7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4:45" ht="15.7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4:45" ht="15.7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4:45" ht="15.7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4:45" ht="15.7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4:45" ht="15.7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4:45" ht="15.7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4:45" ht="15.7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4:45" ht="15.7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4:45" ht="15.7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4:45" ht="15.7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4:45" ht="15.7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4:45" ht="15.7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4:45" ht="15.7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4:45" ht="15.7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4:45" ht="15.7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4:45" ht="15.7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4:45" ht="15.7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4:45" ht="15.7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4:45" ht="15.7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4:45" ht="15.7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4:45" ht="15.7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4:45" ht="15.7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4:45" ht="15.7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4:45" ht="15.7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4:45" ht="15.7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4:45" ht="15.7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4:45" ht="15.7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4:45" ht="15.7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4:45" ht="15.7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4:45" ht="15.7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4:45" ht="15.7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4:45" ht="15.7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4:45" ht="15.7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4:45" ht="15.7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4:45" ht="15.7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4:45" ht="15.7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4:45" ht="15.7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4:45" ht="15.7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4:45" ht="15.7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4:45" ht="15.7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4:45" ht="15.7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4:45" ht="15.75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4:45" ht="15.7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4:45" ht="15.75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4:45" ht="15.75"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4:45" ht="15.75"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4:45" ht="15.75"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4:45" ht="15.75"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4:45" ht="15.75"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4:45" ht="15.7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4:45" ht="15.7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4:45" ht="15.7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4:45" ht="15.7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4:45" ht="15.7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4:45" ht="15.7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4:45" ht="15.7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4:45" ht="15.7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4:45" ht="15.75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4:45" ht="15.75"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4:45" ht="15.75"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4:45" ht="15.75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4:45" ht="15.75"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  <row r="160" spans="4:45" ht="15.75"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</row>
    <row r="161" spans="4:45" ht="15.75"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</row>
    <row r="162" spans="4:45" ht="15.75"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</row>
    <row r="163" spans="4:45" ht="15.75"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</row>
    <row r="164" spans="4:45" ht="15.75"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</row>
    <row r="165" spans="4:45" ht="15.75"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</row>
    <row r="166" spans="4:45" ht="15.75"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</row>
    <row r="167" spans="4:45" ht="15.75"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</row>
    <row r="168" spans="4:45" ht="15.75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</row>
    <row r="169" spans="4:45" ht="15.75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</row>
    <row r="170" spans="4:45" ht="15.75"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</row>
    <row r="171" spans="4:45" ht="15.75"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</row>
    <row r="172" spans="4:45" ht="15.75"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</row>
    <row r="173" spans="4:45" ht="15.75"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</row>
    <row r="174" spans="4:45" ht="15.75"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</row>
    <row r="175" spans="4:45" ht="15.75"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</row>
    <row r="176" spans="4:45" ht="15.75"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</row>
    <row r="177" spans="4:45" ht="15.75"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</row>
    <row r="178" spans="4:45" ht="15.75"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</row>
    <row r="179" spans="4:45" ht="15.75"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</row>
    <row r="180" spans="4:45" ht="15.75"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</row>
    <row r="181" spans="4:45" ht="15.75"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</row>
    <row r="182" spans="4:45" ht="15.75"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</row>
    <row r="183" spans="4:45" ht="15.75"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</row>
    <row r="184" spans="4:45" ht="15.75"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</row>
    <row r="185" spans="4:45" ht="15.75"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</row>
    <row r="186" spans="4:45" ht="15.75"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</row>
    <row r="187" spans="4:45" ht="15.75"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</row>
    <row r="188" spans="4:45" ht="15.75"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</row>
    <row r="189" spans="4:45" ht="15.75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</row>
    <row r="190" spans="4:45" ht="15.75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</row>
    <row r="191" spans="4:45" ht="15.75"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</row>
    <row r="192" spans="4:45" ht="15.75"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</row>
    <row r="193" spans="4:45" ht="15.75"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</row>
    <row r="194" spans="4:45" ht="15.75"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</row>
    <row r="195" spans="4:45" ht="15.75"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</row>
    <row r="196" spans="4:45" ht="15.75"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</row>
    <row r="197" spans="4:45" ht="15.75"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</row>
    <row r="198" spans="4:45" ht="15.7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</row>
    <row r="199" spans="4:45" ht="15.75"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</row>
    <row r="200" spans="4:45" ht="15.75"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</row>
    <row r="201" spans="4:45" ht="15.75"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</row>
    <row r="202" spans="4:45" ht="15.75"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</row>
    <row r="203" spans="4:45" ht="15.75"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</row>
    <row r="204" spans="4:45" ht="15.75"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</row>
    <row r="205" spans="4:45" ht="15.75"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</row>
    <row r="206" spans="4:45" ht="15.75"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</row>
    <row r="207" spans="4:45" ht="15.75"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</row>
    <row r="208" spans="4:45" ht="15.75"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</row>
    <row r="209" spans="4:45" ht="15.75"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</row>
    <row r="210" spans="4:45" ht="15.75"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</row>
    <row r="211" spans="4:45" ht="15.75"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</row>
    <row r="212" spans="4:45" ht="15.75"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</row>
    <row r="213" spans="4:45" ht="15.75"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</row>
    <row r="214" spans="4:45" ht="15.75"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</row>
    <row r="215" spans="4:45" ht="15.75"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</row>
    <row r="216" spans="4:45" ht="15.75"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</row>
    <row r="217" spans="4:45" ht="15.75"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</row>
    <row r="218" spans="4:45" ht="15.75"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</row>
    <row r="219" spans="4:45" ht="15.75"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</row>
    <row r="220" spans="4:45" ht="15.75"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</row>
    <row r="221" spans="4:45" ht="15.75"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</row>
    <row r="222" spans="4:45" ht="15.75"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</row>
    <row r="223" spans="4:45" ht="15.75"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</row>
    <row r="224" spans="4:45" ht="15.75"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</row>
    <row r="225" spans="4:45" ht="15.75"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</row>
    <row r="226" spans="4:45" ht="15.75"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</row>
    <row r="227" spans="4:45" ht="15.75"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</row>
    <row r="228" spans="4:45" ht="15.75"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</row>
    <row r="229" spans="4:45" ht="15.75"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</row>
    <row r="230" spans="4:45" ht="15.75"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</row>
    <row r="231" spans="4:45" ht="15.75"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</row>
    <row r="232" spans="4:45" ht="15.75"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</row>
    <row r="233" spans="4:45" ht="15.75"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</row>
    <row r="234" spans="4:45" ht="15.75"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</row>
    <row r="235" spans="4:45" ht="15.75"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</row>
    <row r="236" spans="4:45" ht="15.75"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</row>
    <row r="237" spans="4:45" ht="15.75"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</row>
    <row r="238" spans="4:45" ht="15.75"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</row>
    <row r="239" spans="4:45" ht="15.75"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</row>
    <row r="240" spans="4:45" ht="15.75"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</row>
    <row r="241" spans="4:45" ht="15.75"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</row>
    <row r="242" spans="4:45" ht="15.75"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</row>
    <row r="243" spans="4:45" ht="15.75"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</row>
    <row r="244" spans="4:45" ht="15.75"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</row>
    <row r="245" spans="4:45" ht="15.75"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</row>
    <row r="246" spans="4:45" ht="15.75"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</row>
    <row r="247" spans="4:45" ht="15.75"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</row>
    <row r="248" spans="4:45" ht="15.75"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</row>
    <row r="249" spans="4:45" ht="15.75"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</row>
    <row r="250" spans="4:45" ht="15.75"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</row>
    <row r="251" spans="4:45" ht="15.75"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</row>
    <row r="252" spans="4:45" ht="15.75"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</row>
    <row r="253" spans="4:45" ht="15.75"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</row>
    <row r="254" spans="4:45" ht="15.75"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</row>
    <row r="255" spans="4:45" ht="15.75"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</row>
    <row r="256" spans="4:45" ht="15.75"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</row>
    <row r="257" spans="4:45" ht="15.75"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</row>
    <row r="258" spans="4:45" ht="15.75"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</row>
    <row r="259" spans="4:45" ht="15.75"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</row>
    <row r="260" spans="4:45" ht="15.75"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</row>
    <row r="261" spans="4:45" ht="15.75"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</row>
    <row r="262" spans="4:45" ht="15.75"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</row>
    <row r="263" spans="4:45" ht="15.75"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</row>
    <row r="264" spans="4:45" ht="15.75"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</row>
    <row r="265" spans="4:45" ht="15.75"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</row>
    <row r="266" spans="4:45" ht="15.75"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</row>
    <row r="267" spans="4:45" ht="15.75"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</row>
    <row r="268" spans="4:45" ht="15.75"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</row>
    <row r="269" spans="4:45" ht="15.75"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</row>
    <row r="270" spans="4:45" ht="15.75"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</row>
    <row r="271" spans="4:45" ht="15.75"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</row>
    <row r="272" spans="4:45" ht="15.75"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</row>
    <row r="273" spans="4:45" ht="15.75"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</row>
    <row r="274" spans="4:45" ht="15.75"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4:45" ht="15.75"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4:45" ht="15.75"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4:45" ht="15.75"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4:45" ht="15.75"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4:45" ht="15.75"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4:45" ht="15.75"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281" spans="4:45" ht="15.75"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</row>
    <row r="282" spans="4:45" ht="15.75"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</row>
    <row r="283" spans="4:45" ht="15.75"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</row>
    <row r="284" spans="4:45" ht="15.75"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</row>
    <row r="285" spans="4:45" ht="15.75"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</row>
    <row r="286" spans="4:45" ht="15.75"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</row>
    <row r="287" spans="4:45" ht="15.75"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</row>
    <row r="288" spans="4:45" ht="15.75"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</row>
    <row r="289" spans="4:45" ht="15.75"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</row>
    <row r="290" spans="4:45" ht="15.75"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</row>
    <row r="291" spans="4:45" ht="15.75"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</row>
    <row r="292" spans="4:45" ht="15.75"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</row>
    <row r="293" spans="4:45" ht="15.75"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</row>
    <row r="294" spans="4:45" ht="15.75"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</row>
    <row r="295" spans="4:45" ht="15.75"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</row>
    <row r="296" spans="4:45" ht="15.75"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</row>
    <row r="297" spans="4:45" ht="15.75"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</row>
    <row r="298" spans="4:45" ht="15.75"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</row>
    <row r="299" spans="4:45" ht="15.75"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</row>
    <row r="300" spans="4:45" ht="15.75"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</row>
    <row r="301" spans="4:45" ht="15.75"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</row>
    <row r="302" spans="4:45" ht="15.75"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</row>
    <row r="303" spans="4:45" ht="15.75"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</row>
    <row r="304" spans="4:45" ht="15.75"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</row>
    <row r="305" spans="4:45" ht="15.75"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</row>
    <row r="306" spans="4:45" ht="15.75"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</row>
    <row r="307" spans="4:45" ht="15.75"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</row>
    <row r="308" spans="4:45" ht="15.75"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</row>
    <row r="309" spans="4:45" ht="15.75"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</row>
    <row r="310" spans="4:45" ht="15.75"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</row>
    <row r="311" spans="4:45" ht="15.75"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</row>
    <row r="312" spans="4:45" ht="15.75"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</row>
    <row r="313" spans="4:45" ht="15.75"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</row>
    <row r="314" spans="4:45" ht="15.75"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</row>
    <row r="315" spans="4:45" ht="15.75"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</row>
    <row r="316" spans="4:45" ht="15.75"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</row>
    <row r="317" spans="4:45" ht="15.75"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</row>
    <row r="318" spans="4:45" ht="15.75"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</row>
    <row r="319" spans="4:45" ht="15.75"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</row>
    <row r="320" spans="4:45" ht="15.75"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</row>
    <row r="321" spans="4:45" ht="15.75"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</row>
    <row r="322" spans="4:45" ht="15.75"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</row>
    <row r="323" spans="4:45" ht="15.75"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</row>
    <row r="324" spans="4:45" ht="15.75"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</row>
    <row r="325" spans="4:45" ht="15.75"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</row>
    <row r="326" spans="4:45" ht="15.75"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</row>
    <row r="327" spans="4:45" ht="15.75"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</row>
    <row r="328" spans="4:45" ht="15.75"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</row>
    <row r="329" spans="4:45" ht="15.75"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</row>
    <row r="330" spans="4:45" ht="15.75"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</row>
    <row r="331" spans="4:45" ht="15.75"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</row>
    <row r="332" spans="4:45" ht="15.75"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</row>
    <row r="333" spans="4:45" ht="15.75"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</row>
    <row r="334" spans="4:45" ht="15.75"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</row>
    <row r="335" spans="4:45" ht="15.75"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</row>
    <row r="336" spans="4:45" ht="15.75"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</row>
    <row r="337" spans="4:45" ht="15.75"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</row>
    <row r="338" spans="4:45" ht="15.75"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</row>
    <row r="339" spans="4:45" ht="15.75"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</row>
    <row r="340" spans="4:45" ht="15.75"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</row>
    <row r="341" spans="4:45" ht="15.75"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</row>
    <row r="342" spans="4:45" ht="15.75"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</row>
    <row r="343" spans="4:45" ht="15.75"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</row>
    <row r="344" spans="4:45" ht="15.75"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</row>
    <row r="345" spans="4:45" ht="15.75"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</row>
    <row r="346" spans="4:45" ht="15.75"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</row>
    <row r="347" spans="4:45" ht="15.75"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</row>
    <row r="348" spans="4:45" ht="15.75"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</row>
    <row r="349" spans="4:45" ht="15.75"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</row>
    <row r="350" spans="4:45" ht="15.75"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</row>
    <row r="351" spans="4:45" ht="15.75"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</row>
    <row r="352" spans="4:45" ht="15.75"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</row>
    <row r="353" spans="4:45" ht="15.75"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</row>
    <row r="354" spans="4:45" ht="15.75"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</row>
    <row r="355" spans="4:45" ht="15.75"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</row>
    <row r="356" spans="4:45" ht="15.75"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</row>
    <row r="357" spans="4:45" ht="15.75"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</row>
    <row r="358" spans="4:45" ht="15.75"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</row>
    <row r="359" spans="4:45" ht="15.75"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</row>
    <row r="360" spans="4:45" ht="15.75"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</row>
    <row r="361" spans="4:45" ht="15.75"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</row>
    <row r="362" spans="4:45" ht="15.75"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</row>
    <row r="363" spans="4:45" ht="15.75"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</row>
    <row r="364" spans="4:45" ht="15.75"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</row>
    <row r="365" spans="4:45" ht="15.75"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</row>
    <row r="366" spans="4:45" ht="15.75"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</row>
    <row r="367" spans="4:45" ht="15.75"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</row>
    <row r="368" spans="4:45" ht="15.75"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</row>
    <row r="369" spans="4:45" ht="15.75"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</row>
    <row r="370" spans="4:45" ht="15.75"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</row>
    <row r="371" spans="4:45" ht="15.75"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</row>
    <row r="372" spans="4:45" ht="15.75"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</row>
    <row r="373" spans="4:45" ht="15.75"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</row>
    <row r="374" spans="4:45" ht="15.75"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</row>
    <row r="375" spans="4:45" ht="15.75"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</row>
    <row r="376" spans="4:45" ht="15.75"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</row>
    <row r="377" spans="4:45" ht="15.75"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</row>
    <row r="378" spans="4:45" ht="15.75"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</row>
    <row r="379" spans="4:45" ht="15.75"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</row>
    <row r="380" spans="4:45" ht="15.75"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</row>
    <row r="381" spans="4:45" ht="15.75"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</row>
    <row r="382" spans="4:45" ht="15.75"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</row>
    <row r="383" spans="4:45" ht="15.75"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</row>
    <row r="384" spans="4:45" ht="15.75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</row>
    <row r="385" spans="4:45" ht="15.75"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</row>
    <row r="386" spans="4:45" ht="15.75"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</row>
    <row r="387" spans="4:45" ht="15.75"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</row>
    <row r="388" spans="4:45" ht="15.75"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</row>
    <row r="389" spans="4:45" ht="15.75"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</row>
    <row r="390" spans="4:45" ht="15.75"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</row>
    <row r="391" spans="4:45" ht="15.75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</row>
    <row r="392" spans="4:45" ht="15.75"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</row>
    <row r="393" spans="4:45" ht="15.75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</row>
    <row r="394" spans="4:45" ht="15.75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</row>
    <row r="395" spans="4:45" ht="15.7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</row>
    <row r="396" spans="4:45" ht="15.7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</row>
    <row r="397" spans="4:45" ht="15.7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</row>
    <row r="398" spans="4:45" ht="15.75"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</row>
    <row r="399" spans="4:45" ht="15.75"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</row>
    <row r="400" spans="4:45" ht="15.75"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</row>
    <row r="401" spans="4:45" ht="15.75"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</row>
    <row r="402" spans="4:45" ht="15.75"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</row>
    <row r="403" spans="4:45" ht="15.75"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</row>
    <row r="404" spans="4:45" ht="15.75"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</row>
    <row r="405" spans="4:45" ht="15.75"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</row>
    <row r="406" spans="4:45" ht="15.75"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</row>
    <row r="407" spans="4:45" ht="15.75"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</row>
    <row r="408" spans="4:45" ht="15.75"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</row>
    <row r="409" spans="4:45" ht="15.75"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</row>
    <row r="410" spans="4:45" ht="15.75"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</row>
    <row r="411" spans="4:45" ht="15.75"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</row>
    <row r="412" spans="4:45" ht="15.75"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</row>
    <row r="413" spans="4:45" ht="15.75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</row>
    <row r="414" spans="4:45" ht="15.75"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</row>
    <row r="415" spans="4:45" ht="15.75"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</row>
    <row r="416" spans="4:45" ht="15.75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</row>
    <row r="417" spans="4:45" ht="15.75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</row>
    <row r="418" spans="4:45" ht="15.75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</row>
    <row r="419" spans="4:45" ht="15.75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</row>
    <row r="420" spans="4:45" ht="15.75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</row>
    <row r="421" spans="4:45" ht="15.75"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</row>
    <row r="422" spans="4:45" ht="15.75"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</row>
    <row r="423" spans="4:45" ht="15.75"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</row>
    <row r="424" spans="4:45" ht="15.75"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</row>
    <row r="425" spans="4:45" ht="15.75"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</row>
    <row r="426" spans="4:45" ht="15.75"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</row>
    <row r="427" spans="4:45" ht="15.75"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</row>
    <row r="428" spans="4:45" ht="15.75"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</row>
    <row r="429" spans="4:45" ht="15.75"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</row>
    <row r="430" spans="4:45" ht="15.75"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</row>
    <row r="431" spans="4:45" ht="15.75"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</row>
    <row r="432" spans="4:45" ht="15.75"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</row>
    <row r="433" spans="4:45" ht="15.75"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</row>
    <row r="434" spans="4:45" ht="15.75"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</row>
    <row r="435" spans="4:45" ht="15.75"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</row>
    <row r="436" spans="4:45" ht="15.75"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</row>
    <row r="437" spans="4:45" ht="15.75"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</row>
    <row r="438" spans="4:45" ht="15.75"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</row>
    <row r="439" spans="4:45" ht="15.75"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</row>
    <row r="440" spans="4:45" ht="15.75"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</row>
    <row r="441" spans="4:45" ht="15.75"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</row>
    <row r="442" spans="4:45" ht="15.75"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</row>
    <row r="443" spans="4:45" ht="15.75"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</row>
    <row r="444" spans="4:45" ht="15.75"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</row>
    <row r="445" spans="4:45" ht="15.75"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</row>
    <row r="446" spans="4:45" ht="15.75"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</row>
    <row r="447" spans="4:45" ht="15.75"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</row>
    <row r="448" spans="4:45" ht="15.75"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</row>
    <row r="449" spans="4:45" ht="15.75"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</row>
    <row r="450" spans="4:45" ht="15.75"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</row>
    <row r="451" spans="4:45" ht="15.75"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</row>
    <row r="452" spans="4:45" ht="15.75"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</row>
    <row r="453" spans="4:45" ht="15.75"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</row>
    <row r="454" spans="4:45" ht="15.75"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</row>
    <row r="455" spans="4:45" ht="15.75"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</row>
    <row r="456" spans="4:45" ht="15.75"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</row>
    <row r="457" spans="4:45" ht="15.75"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</row>
    <row r="458" spans="4:45" ht="15.75"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</row>
    <row r="459" spans="4:45" ht="15.75"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</row>
    <row r="460" spans="4:45" ht="15.75"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</row>
    <row r="461" spans="4:45" ht="15.75"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</row>
    <row r="462" spans="4:45" ht="15.75"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</row>
    <row r="463" spans="4:45" ht="15.75"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</row>
    <row r="464" spans="4:45" ht="15.75"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</row>
    <row r="465" spans="4:45" ht="15.75"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</row>
    <row r="466" spans="4:45" ht="15.75"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</row>
    <row r="467" spans="4:45" ht="15.75"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</row>
    <row r="468" spans="4:45" ht="15.75"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</row>
    <row r="469" spans="4:45" ht="15.75"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</row>
    <row r="470" spans="4:45" ht="15.75"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</row>
    <row r="471" spans="4:45" ht="15.75"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</row>
    <row r="472" spans="4:45" ht="15.75"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</row>
    <row r="473" spans="4:45" ht="15.75"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</row>
    <row r="474" spans="4:45" ht="15.75"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</row>
    <row r="475" spans="4:45" ht="15.75"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</row>
    <row r="476" spans="4:45" ht="15.75"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</row>
    <row r="477" spans="4:45" ht="15.75"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</row>
    <row r="478" spans="4:45" ht="15.75"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</row>
    <row r="479" spans="4:45" ht="15.75"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</row>
    <row r="480" spans="4:45" ht="15.75"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</row>
    <row r="481" spans="4:45" ht="15.75"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</row>
    <row r="482" spans="4:45" ht="15.75"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</row>
    <row r="483" spans="4:45" ht="15.75"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</row>
    <row r="484" spans="4:45" ht="15.75"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</row>
    <row r="485" spans="4:45" ht="15.75"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</row>
    <row r="486" spans="4:45" ht="15.75"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</row>
    <row r="487" spans="4:45" ht="15.75"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</row>
    <row r="488" spans="4:45" ht="15.75"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</row>
    <row r="489" spans="4:45" ht="15.75"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</row>
    <row r="490" spans="4:45" ht="15.75"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</row>
    <row r="491" spans="4:45" ht="15.75"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</row>
    <row r="492" spans="4:45" ht="15.75"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</row>
    <row r="493" spans="4:45" ht="15.75"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</row>
    <row r="494" spans="4:45" ht="15.75"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</row>
    <row r="495" spans="4:45" ht="15.75"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</row>
    <row r="496" spans="4:45" ht="15.75"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</row>
    <row r="497" spans="4:45" ht="15.75"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</row>
  </sheetData>
  <sheetProtection/>
  <printOptions horizontalCentered="1"/>
  <pageMargins left="0.5" right="0.5" top="0.25" bottom="0.75" header="0.5" footer="0.5"/>
  <pageSetup fitToHeight="0" fitToWidth="1" horizontalDpi="360" verticalDpi="360" orientation="portrait" scale="78" r:id="rId1"/>
  <headerFooter alignWithMargins="0">
    <oddHeader>&amp;RTown of Ancram
</oddHeader>
    <oddFooter>&amp;R&amp;"Arial,Bold"&amp;12PAGE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90"/>
  <sheetViews>
    <sheetView zoomScale="82" zoomScaleNormal="82" zoomScalePageLayoutView="0" workbookViewId="0" topLeftCell="A358">
      <selection activeCell="U391" sqref="U391"/>
    </sheetView>
  </sheetViews>
  <sheetFormatPr defaultColWidth="9.140625" defaultRowHeight="12.75"/>
  <cols>
    <col min="1" max="1" width="25.7109375" style="14" customWidth="1"/>
    <col min="2" max="2" width="2.57421875" style="15" customWidth="1"/>
    <col min="3" max="3" width="10.421875" style="16" customWidth="1"/>
    <col min="4" max="5" width="12.7109375" style="14" hidden="1" customWidth="1"/>
    <col min="6" max="6" width="1.7109375" style="14" customWidth="1"/>
    <col min="7" max="7" width="12.7109375" style="14" customWidth="1"/>
    <col min="8" max="8" width="1.7109375" style="14" customWidth="1"/>
    <col min="9" max="9" width="12.7109375" style="14" customWidth="1"/>
    <col min="10" max="10" width="1.7109375" style="14" customWidth="1"/>
    <col min="11" max="11" width="12.7109375" style="14" customWidth="1"/>
    <col min="12" max="12" width="1.7109375" style="14" customWidth="1"/>
    <col min="13" max="13" width="12.7109375" style="14" customWidth="1"/>
    <col min="14" max="14" width="1.7109375" style="14" customWidth="1"/>
    <col min="15" max="15" width="12.7109375" style="14" customWidth="1"/>
    <col min="16" max="16" width="1.7109375" style="14" customWidth="1"/>
    <col min="17" max="17" width="12.7109375" style="14" customWidth="1"/>
    <col min="18" max="18" width="1.7109375" style="14" customWidth="1"/>
    <col min="19" max="19" width="12.7109375" style="14" customWidth="1"/>
    <col min="20" max="20" width="1.7109375" style="14" customWidth="1"/>
    <col min="21" max="21" width="12.7109375" style="14" customWidth="1"/>
    <col min="22" max="22" width="1.7109375" style="14" customWidth="1"/>
    <col min="23" max="23" width="12.7109375" style="14" customWidth="1"/>
    <col min="24" max="24" width="1.7109375" style="14" customWidth="1"/>
    <col min="25" max="25" width="15.7109375" style="14" customWidth="1"/>
    <col min="26" max="16384" width="9.140625" style="14" customWidth="1"/>
  </cols>
  <sheetData>
    <row r="1" spans="1:27" ht="15.7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19"/>
    </row>
    <row r="2" spans="1:27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A2" s="19"/>
    </row>
    <row r="3" spans="1:27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44</v>
      </c>
      <c r="R3" s="9"/>
      <c r="S3" s="9" t="s">
        <v>44</v>
      </c>
      <c r="T3" s="9"/>
      <c r="U3" s="9" t="s">
        <v>45</v>
      </c>
      <c r="V3" s="9"/>
      <c r="W3" s="9"/>
      <c r="X3" s="9"/>
      <c r="Y3" s="9"/>
      <c r="AA3" s="19"/>
    </row>
    <row r="4" spans="1:27" ht="15.75">
      <c r="A4" s="6"/>
      <c r="B4" s="7"/>
      <c r="C4" s="8"/>
      <c r="D4" s="6"/>
      <c r="E4" s="6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46</v>
      </c>
      <c r="R4" s="9"/>
      <c r="S4" s="9" t="s">
        <v>46</v>
      </c>
      <c r="T4" s="9"/>
      <c r="U4" s="9" t="s">
        <v>47</v>
      </c>
      <c r="V4" s="9"/>
      <c r="W4" s="9"/>
      <c r="X4" s="9"/>
      <c r="Y4" s="9"/>
      <c r="AA4" s="19"/>
    </row>
    <row r="5" spans="1:27" ht="15.75">
      <c r="A5" s="6"/>
      <c r="B5" s="7"/>
      <c r="C5" s="8"/>
      <c r="D5" s="6"/>
      <c r="E5" s="6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48</v>
      </c>
      <c r="R5" s="9"/>
      <c r="S5" s="9" t="s">
        <v>48</v>
      </c>
      <c r="T5" s="9"/>
      <c r="U5" s="9" t="s">
        <v>49</v>
      </c>
      <c r="V5" s="9"/>
      <c r="W5" s="45" t="s">
        <v>50</v>
      </c>
      <c r="X5" s="9"/>
      <c r="Y5" s="9" t="s">
        <v>51</v>
      </c>
      <c r="AA5" s="19"/>
    </row>
    <row r="6" spans="1:27" ht="15.75">
      <c r="A6" s="6"/>
      <c r="B6" s="7"/>
      <c r="C6" s="8"/>
      <c r="D6" s="6"/>
      <c r="E6" s="9" t="s">
        <v>52</v>
      </c>
      <c r="F6" s="6"/>
      <c r="G6" s="9" t="s">
        <v>52</v>
      </c>
      <c r="H6" s="9"/>
      <c r="I6" s="9" t="s">
        <v>52</v>
      </c>
      <c r="J6" s="9"/>
      <c r="K6" s="9" t="s">
        <v>52</v>
      </c>
      <c r="L6" s="9"/>
      <c r="M6" s="9" t="s">
        <v>52</v>
      </c>
      <c r="N6" s="9"/>
      <c r="O6" s="9" t="s">
        <v>52</v>
      </c>
      <c r="P6" s="9"/>
      <c r="Q6" s="9" t="s">
        <v>51</v>
      </c>
      <c r="R6" s="9"/>
      <c r="S6" s="9" t="s">
        <v>53</v>
      </c>
      <c r="T6" s="9"/>
      <c r="U6" s="9" t="s">
        <v>45</v>
      </c>
      <c r="V6" s="9"/>
      <c r="W6" s="45" t="s">
        <v>44</v>
      </c>
      <c r="X6" s="9"/>
      <c r="Y6" s="9" t="s">
        <v>44</v>
      </c>
      <c r="AA6" s="19"/>
    </row>
    <row r="7" spans="1:27" ht="15.75">
      <c r="A7" s="6" t="s">
        <v>54</v>
      </c>
      <c r="B7" s="7"/>
      <c r="C7" s="8" t="s">
        <v>14</v>
      </c>
      <c r="D7" s="6"/>
      <c r="E7" s="9">
        <v>2008</v>
      </c>
      <c r="F7" s="6"/>
      <c r="G7" s="9">
        <v>2015</v>
      </c>
      <c r="H7" s="9"/>
      <c r="I7" s="9">
        <v>2016</v>
      </c>
      <c r="J7" s="9"/>
      <c r="K7" s="9">
        <v>2017</v>
      </c>
      <c r="L7" s="9"/>
      <c r="M7" s="9">
        <v>2018</v>
      </c>
      <c r="N7" s="9"/>
      <c r="O7" s="9">
        <v>2019</v>
      </c>
      <c r="P7" s="9"/>
      <c r="Q7" s="9">
        <v>2020</v>
      </c>
      <c r="R7" s="9"/>
      <c r="S7" s="9">
        <v>2020</v>
      </c>
      <c r="T7" s="9"/>
      <c r="U7" s="9">
        <v>2021</v>
      </c>
      <c r="V7" s="9"/>
      <c r="W7" s="9">
        <v>2021</v>
      </c>
      <c r="X7" s="9"/>
      <c r="Y7" s="9">
        <v>2021</v>
      </c>
      <c r="AA7" s="19"/>
    </row>
    <row r="8" spans="1:27" ht="15.75">
      <c r="A8" s="6"/>
      <c r="B8" s="7"/>
      <c r="C8" s="8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36"/>
      <c r="R8" s="9"/>
      <c r="S8" s="36">
        <v>44035</v>
      </c>
      <c r="T8" s="9"/>
      <c r="U8" s="9"/>
      <c r="V8" s="9"/>
      <c r="W8" s="9"/>
      <c r="X8" s="9"/>
      <c r="Y8" s="9"/>
      <c r="AA8" s="19"/>
    </row>
    <row r="9" spans="1:27" ht="15.75">
      <c r="A9" s="6" t="s">
        <v>55</v>
      </c>
      <c r="B9" s="7"/>
      <c r="C9" s="8"/>
      <c r="D9" s="6"/>
      <c r="E9" s="6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A9" s="19"/>
    </row>
    <row r="10" spans="1:55" ht="15.75">
      <c r="A10" s="6"/>
      <c r="B10" s="7"/>
      <c r="C10" s="8"/>
      <c r="D10" s="6"/>
      <c r="E10" s="6"/>
      <c r="F10" s="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ht="15.75">
      <c r="A11" s="6" t="s">
        <v>56</v>
      </c>
      <c r="B11" s="7"/>
      <c r="C11" s="8"/>
      <c r="D11" s="6"/>
      <c r="E11" s="6"/>
      <c r="F11" s="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15.75">
      <c r="A12" s="14" t="s">
        <v>57</v>
      </c>
      <c r="B12" s="15" t="s">
        <v>21</v>
      </c>
      <c r="C12" s="16">
        <v>1010.1</v>
      </c>
      <c r="E12" s="18">
        <v>8958</v>
      </c>
      <c r="G12" s="18">
        <v>10500</v>
      </c>
      <c r="H12" s="20"/>
      <c r="I12" s="18">
        <v>10500</v>
      </c>
      <c r="J12" s="20"/>
      <c r="K12" s="18">
        <v>7911</v>
      </c>
      <c r="L12" s="20"/>
      <c r="M12" s="18">
        <v>10500</v>
      </c>
      <c r="N12" s="19"/>
      <c r="O12" s="18">
        <v>11502</v>
      </c>
      <c r="P12" s="19"/>
      <c r="Q12" s="39">
        <v>11550</v>
      </c>
      <c r="R12" s="19"/>
      <c r="S12" s="39">
        <v>11550</v>
      </c>
      <c r="T12" s="19"/>
      <c r="U12" s="128">
        <f>+SALARIES!F9</f>
        <v>11550</v>
      </c>
      <c r="V12" s="46"/>
      <c r="W12" s="39">
        <v>0</v>
      </c>
      <c r="X12" s="46"/>
      <c r="Y12" s="39">
        <v>0</v>
      </c>
      <c r="Z12" s="127" t="s">
        <v>58</v>
      </c>
      <c r="AA12" s="127"/>
      <c r="AB12" s="127"/>
      <c r="AC12" s="127"/>
      <c r="AD12" s="127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15.75">
      <c r="A13" s="14" t="s">
        <v>57</v>
      </c>
      <c r="B13" s="15" t="s">
        <v>21</v>
      </c>
      <c r="C13" s="16">
        <v>1010.1</v>
      </c>
      <c r="E13" s="18">
        <v>8958</v>
      </c>
      <c r="G13" s="18">
        <v>1577</v>
      </c>
      <c r="H13" s="20"/>
      <c r="I13" s="18">
        <v>0</v>
      </c>
      <c r="J13" s="20"/>
      <c r="K13" s="18">
        <v>0</v>
      </c>
      <c r="L13" s="20"/>
      <c r="M13" s="18">
        <v>0</v>
      </c>
      <c r="N13" s="19"/>
      <c r="O13" s="18">
        <v>0</v>
      </c>
      <c r="P13" s="19"/>
      <c r="Q13" s="39">
        <v>0</v>
      </c>
      <c r="R13" s="19"/>
      <c r="S13" s="39">
        <v>0</v>
      </c>
      <c r="T13" s="19"/>
      <c r="U13" s="39">
        <v>0</v>
      </c>
      <c r="V13" s="19"/>
      <c r="W13" s="111">
        <v>0</v>
      </c>
      <c r="X13" s="19"/>
      <c r="Y13" s="111">
        <v>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15.75">
      <c r="A14" s="14" t="s">
        <v>59</v>
      </c>
      <c r="B14" s="15" t="s">
        <v>21</v>
      </c>
      <c r="C14" s="16">
        <f>+C12+0.1</f>
        <v>1010.2</v>
      </c>
      <c r="E14" s="23">
        <v>0</v>
      </c>
      <c r="G14" s="23">
        <v>0</v>
      </c>
      <c r="H14" s="20"/>
      <c r="I14" s="23">
        <v>0</v>
      </c>
      <c r="J14" s="20"/>
      <c r="K14" s="23">
        <v>0</v>
      </c>
      <c r="L14" s="20"/>
      <c r="M14" s="23">
        <v>0</v>
      </c>
      <c r="N14" s="19"/>
      <c r="O14" s="23">
        <v>0</v>
      </c>
      <c r="P14" s="19"/>
      <c r="Q14" s="41">
        <v>0</v>
      </c>
      <c r="R14" s="19"/>
      <c r="S14" s="41">
        <v>0</v>
      </c>
      <c r="T14" s="19"/>
      <c r="U14" s="41">
        <v>0</v>
      </c>
      <c r="V14" s="19"/>
      <c r="W14" s="112">
        <v>0</v>
      </c>
      <c r="X14" s="19"/>
      <c r="Y14" s="112">
        <v>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15.75">
      <c r="A15" s="14" t="s">
        <v>60</v>
      </c>
      <c r="B15" s="15" t="s">
        <v>21</v>
      </c>
      <c r="C15" s="16">
        <f>+C12+0.3</f>
        <v>1010.4</v>
      </c>
      <c r="E15" s="23">
        <v>0</v>
      </c>
      <c r="G15" s="23">
        <v>0</v>
      </c>
      <c r="H15" s="20"/>
      <c r="I15" s="23">
        <v>1369.39</v>
      </c>
      <c r="J15" s="20"/>
      <c r="K15" s="23">
        <v>1598.13</v>
      </c>
      <c r="L15" s="20"/>
      <c r="M15" s="23">
        <v>1486</v>
      </c>
      <c r="N15" s="19"/>
      <c r="O15" s="23">
        <v>1488.31</v>
      </c>
      <c r="P15" s="19"/>
      <c r="Q15" s="41">
        <v>1500</v>
      </c>
      <c r="R15" s="19"/>
      <c r="S15" s="41">
        <v>1500</v>
      </c>
      <c r="T15" s="19"/>
      <c r="U15" s="41">
        <v>1500</v>
      </c>
      <c r="V15" s="19"/>
      <c r="W15" s="112">
        <v>0</v>
      </c>
      <c r="X15" s="19"/>
      <c r="Y15" s="112"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ht="16.5" thickBot="1">
      <c r="A16" s="6" t="s">
        <v>61</v>
      </c>
      <c r="B16" s="7"/>
      <c r="C16" s="8"/>
      <c r="D16" s="6"/>
      <c r="E16" s="12">
        <f>SUM(E12:E15)</f>
        <v>17916</v>
      </c>
      <c r="F16" s="6"/>
      <c r="G16" s="12">
        <f>SUM(G12:G15)</f>
        <v>12077</v>
      </c>
      <c r="H16" s="13"/>
      <c r="I16" s="12">
        <f>SUM(I12:I15)</f>
        <v>11869.39</v>
      </c>
      <c r="J16" s="13"/>
      <c r="K16" s="12">
        <f>SUM(K12:K15)</f>
        <v>9509.130000000001</v>
      </c>
      <c r="L16" s="13"/>
      <c r="M16" s="12">
        <f>SUM(M12:M15)</f>
        <v>11986</v>
      </c>
      <c r="N16" s="22"/>
      <c r="O16" s="12">
        <f>SUM(O12:O15)</f>
        <v>12990.31</v>
      </c>
      <c r="P16" s="22"/>
      <c r="Q16" s="12">
        <f>SUM(Q12:Q15)</f>
        <v>13050</v>
      </c>
      <c r="R16" s="22"/>
      <c r="S16" s="12">
        <f>SUM(S12:S15)</f>
        <v>13050</v>
      </c>
      <c r="T16" s="22"/>
      <c r="U16" s="12">
        <f>SUM(U12:U15)</f>
        <v>13050</v>
      </c>
      <c r="V16" s="22"/>
      <c r="W16" s="12">
        <f>SUM(W12:W15)</f>
        <v>0</v>
      </c>
      <c r="X16" s="22"/>
      <c r="Y16" s="12">
        <f>SUM(Y12:Y15)</f>
        <v>0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ht="16.5" thickTop="1">
      <c r="A17" s="6"/>
      <c r="B17" s="7"/>
      <c r="C17" s="8"/>
      <c r="D17" s="6"/>
      <c r="E17" s="22"/>
      <c r="F17" s="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15.75">
      <c r="A18" s="6" t="s">
        <v>62</v>
      </c>
      <c r="B18" s="7"/>
      <c r="C18" s="8"/>
      <c r="D18" s="6"/>
      <c r="E18" s="22"/>
      <c r="F18" s="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ht="15.75">
      <c r="A19" s="14" t="s">
        <v>57</v>
      </c>
      <c r="B19" s="15" t="s">
        <v>21</v>
      </c>
      <c r="C19" s="16">
        <v>1110.11</v>
      </c>
      <c r="E19" s="18">
        <v>10000</v>
      </c>
      <c r="G19" s="18">
        <v>10000</v>
      </c>
      <c r="H19" s="20"/>
      <c r="I19" s="18">
        <v>10000</v>
      </c>
      <c r="J19" s="20"/>
      <c r="K19" s="18">
        <v>10000</v>
      </c>
      <c r="L19" s="20"/>
      <c r="M19" s="18">
        <v>7775</v>
      </c>
      <c r="N19" s="19"/>
      <c r="O19" s="18">
        <v>11000</v>
      </c>
      <c r="P19" s="19"/>
      <c r="Q19" s="18">
        <v>11000</v>
      </c>
      <c r="R19" s="19"/>
      <c r="S19" s="18">
        <v>11000</v>
      </c>
      <c r="T19" s="19"/>
      <c r="U19" s="128">
        <f>+SALARIES!F10</f>
        <v>11000</v>
      </c>
      <c r="V19" s="19"/>
      <c r="W19" s="18">
        <v>0</v>
      </c>
      <c r="X19" s="19"/>
      <c r="Y19" s="18">
        <v>0</v>
      </c>
      <c r="Z19" s="127" t="s">
        <v>58</v>
      </c>
      <c r="AA19" s="127"/>
      <c r="AB19" s="127"/>
      <c r="AC19" s="127"/>
      <c r="AD19" s="127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5.75">
      <c r="A20" s="14" t="s">
        <v>63</v>
      </c>
      <c r="B20" s="15" t="s">
        <v>21</v>
      </c>
      <c r="C20" s="16">
        <v>1110.12</v>
      </c>
      <c r="E20" s="18">
        <v>0</v>
      </c>
      <c r="G20" s="18">
        <v>7209</v>
      </c>
      <c r="H20" s="20"/>
      <c r="I20" s="18">
        <v>8089.47</v>
      </c>
      <c r="J20" s="20"/>
      <c r="K20" s="18">
        <v>7289</v>
      </c>
      <c r="L20" s="20"/>
      <c r="M20" s="18">
        <v>6189</v>
      </c>
      <c r="N20" s="19"/>
      <c r="O20" s="18">
        <v>10552.37</v>
      </c>
      <c r="P20" s="19"/>
      <c r="Q20" s="41">
        <v>10000</v>
      </c>
      <c r="R20" s="19"/>
      <c r="S20" s="41">
        <v>10000</v>
      </c>
      <c r="T20" s="19"/>
      <c r="U20" s="41">
        <v>10000</v>
      </c>
      <c r="V20" s="19"/>
      <c r="W20" s="112">
        <v>0</v>
      </c>
      <c r="X20" s="19"/>
      <c r="Y20" s="112">
        <v>0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5.75">
      <c r="A21" s="14" t="s">
        <v>59</v>
      </c>
      <c r="B21" s="15" t="s">
        <v>21</v>
      </c>
      <c r="C21" s="16">
        <v>1110.2</v>
      </c>
      <c r="E21" s="23">
        <v>0</v>
      </c>
      <c r="G21" s="23">
        <v>0</v>
      </c>
      <c r="H21" s="20"/>
      <c r="I21" s="23">
        <v>0</v>
      </c>
      <c r="J21" s="20"/>
      <c r="K21" s="23">
        <v>0</v>
      </c>
      <c r="L21" s="20"/>
      <c r="M21" s="23">
        <v>0</v>
      </c>
      <c r="N21" s="19"/>
      <c r="O21" s="23">
        <v>0</v>
      </c>
      <c r="P21" s="19"/>
      <c r="Q21" s="41">
        <v>1000</v>
      </c>
      <c r="R21" s="19"/>
      <c r="S21" s="41">
        <v>1000</v>
      </c>
      <c r="T21" s="19"/>
      <c r="U21" s="41">
        <v>1000</v>
      </c>
      <c r="V21" s="19"/>
      <c r="W21" s="112">
        <v>0</v>
      </c>
      <c r="X21" s="19"/>
      <c r="Y21" s="112">
        <v>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5.75">
      <c r="A22" s="14" t="s">
        <v>60</v>
      </c>
      <c r="B22" s="15" t="s">
        <v>21</v>
      </c>
      <c r="C22" s="16">
        <v>1110.4</v>
      </c>
      <c r="E22" s="23">
        <v>12006</v>
      </c>
      <c r="G22" s="23">
        <v>4328</v>
      </c>
      <c r="H22" s="20"/>
      <c r="I22" s="23">
        <v>4812.72</v>
      </c>
      <c r="J22" s="20"/>
      <c r="K22" s="23">
        <v>3286</v>
      </c>
      <c r="L22" s="20"/>
      <c r="M22" s="23">
        <v>2994</v>
      </c>
      <c r="N22" s="19"/>
      <c r="O22" s="23">
        <v>4677.96</v>
      </c>
      <c r="P22" s="19"/>
      <c r="Q22" s="41">
        <v>4500</v>
      </c>
      <c r="R22" s="19"/>
      <c r="S22" s="41">
        <v>4500</v>
      </c>
      <c r="T22" s="19"/>
      <c r="U22" s="41">
        <v>4500</v>
      </c>
      <c r="V22" s="19"/>
      <c r="W22" s="112">
        <v>0</v>
      </c>
      <c r="X22" s="19"/>
      <c r="Y22" s="112">
        <v>0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5.75">
      <c r="A23" s="14" t="s">
        <v>64</v>
      </c>
      <c r="B23" s="15" t="s">
        <v>21</v>
      </c>
      <c r="C23" s="16">
        <v>1110.41</v>
      </c>
      <c r="E23" s="23">
        <v>0</v>
      </c>
      <c r="G23" s="23">
        <v>0</v>
      </c>
      <c r="H23" s="20"/>
      <c r="I23" s="23">
        <v>0</v>
      </c>
      <c r="J23" s="20"/>
      <c r="K23" s="23">
        <v>0</v>
      </c>
      <c r="L23" s="20"/>
      <c r="M23" s="23">
        <v>0</v>
      </c>
      <c r="N23" s="19"/>
      <c r="O23" s="23">
        <v>0</v>
      </c>
      <c r="P23" s="19"/>
      <c r="Q23" s="41">
        <v>0</v>
      </c>
      <c r="R23" s="19"/>
      <c r="S23" s="41">
        <v>0</v>
      </c>
      <c r="T23" s="19"/>
      <c r="U23" s="41">
        <v>0</v>
      </c>
      <c r="V23" s="19"/>
      <c r="W23" s="112">
        <v>0</v>
      </c>
      <c r="X23" s="19"/>
      <c r="Y23" s="112">
        <v>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5.75">
      <c r="A24" s="14" t="s">
        <v>64</v>
      </c>
      <c r="B24" s="15" t="s">
        <v>21</v>
      </c>
      <c r="C24" s="16">
        <v>1110.42</v>
      </c>
      <c r="E24" s="23">
        <v>0</v>
      </c>
      <c r="G24" s="23">
        <v>0</v>
      </c>
      <c r="H24" s="20"/>
      <c r="I24" s="23">
        <v>0</v>
      </c>
      <c r="J24" s="20"/>
      <c r="K24" s="23">
        <v>0</v>
      </c>
      <c r="L24" s="20"/>
      <c r="M24" s="23">
        <v>0</v>
      </c>
      <c r="N24" s="19"/>
      <c r="O24" s="23">
        <v>0</v>
      </c>
      <c r="P24" s="19"/>
      <c r="Q24" s="41">
        <v>0</v>
      </c>
      <c r="R24" s="19"/>
      <c r="S24" s="41">
        <v>0</v>
      </c>
      <c r="T24" s="19"/>
      <c r="U24" s="41">
        <v>0</v>
      </c>
      <c r="V24" s="19"/>
      <c r="W24" s="112">
        <v>0</v>
      </c>
      <c r="X24" s="19"/>
      <c r="Y24" s="112">
        <v>0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6.5" thickBot="1">
      <c r="A25" s="6" t="s">
        <v>61</v>
      </c>
      <c r="B25" s="7"/>
      <c r="C25" s="8"/>
      <c r="D25" s="6"/>
      <c r="E25" s="12">
        <f>SUM(E19:E24)</f>
        <v>22006</v>
      </c>
      <c r="F25" s="6"/>
      <c r="G25" s="12">
        <f>SUM(G19:G24)</f>
        <v>21537</v>
      </c>
      <c r="H25" s="13"/>
      <c r="I25" s="12">
        <f>SUM(I19:I24)</f>
        <v>22902.190000000002</v>
      </c>
      <c r="J25" s="13"/>
      <c r="K25" s="12">
        <f>SUM(K19:K24)</f>
        <v>20575</v>
      </c>
      <c r="L25" s="13"/>
      <c r="M25" s="12">
        <f>SUM(M19:M24)</f>
        <v>16958</v>
      </c>
      <c r="N25" s="22"/>
      <c r="O25" s="12">
        <f>SUM(O19:O24)</f>
        <v>26230.33</v>
      </c>
      <c r="P25" s="22"/>
      <c r="Q25" s="12">
        <f>SUM(Q19:Q24)</f>
        <v>26500</v>
      </c>
      <c r="R25" s="22"/>
      <c r="S25" s="12">
        <f>SUM(S19:S24)</f>
        <v>26500</v>
      </c>
      <c r="T25" s="22"/>
      <c r="U25" s="12">
        <f>SUM(U19:U24)</f>
        <v>26500</v>
      </c>
      <c r="V25" s="22"/>
      <c r="W25" s="12">
        <f>SUM(W19:W24)</f>
        <v>0</v>
      </c>
      <c r="X25" s="22"/>
      <c r="Y25" s="12">
        <f>SUM(Y19:Y24)</f>
        <v>0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5.75" customHeight="1" thickTop="1">
      <c r="A26" s="6"/>
      <c r="B26" s="7"/>
      <c r="C26" s="8"/>
      <c r="D26" s="6"/>
      <c r="E26" s="22"/>
      <c r="F26" s="6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5.75" customHeight="1">
      <c r="A27" s="6"/>
      <c r="B27" s="7"/>
      <c r="C27" s="8"/>
      <c r="D27" s="6"/>
      <c r="E27" s="22"/>
      <c r="F27" s="6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5.75" customHeight="1">
      <c r="A28" s="6" t="s">
        <v>65</v>
      </c>
      <c r="B28" s="7"/>
      <c r="C28" s="8"/>
      <c r="D28" s="6"/>
      <c r="E28" s="22"/>
      <c r="F28" s="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5.75" customHeight="1">
      <c r="A29" s="14" t="s">
        <v>57</v>
      </c>
      <c r="B29" s="15" t="s">
        <v>21</v>
      </c>
      <c r="C29" s="16">
        <v>1220.1</v>
      </c>
      <c r="E29" s="18">
        <v>4200</v>
      </c>
      <c r="G29" s="18">
        <v>4500</v>
      </c>
      <c r="H29" s="20"/>
      <c r="I29" s="18">
        <v>4500</v>
      </c>
      <c r="J29" s="20"/>
      <c r="K29" s="18">
        <v>4500</v>
      </c>
      <c r="L29" s="20"/>
      <c r="M29" s="18">
        <v>4500</v>
      </c>
      <c r="N29" s="19"/>
      <c r="O29" s="18">
        <v>4950</v>
      </c>
      <c r="P29" s="19"/>
      <c r="Q29" s="18">
        <v>4950</v>
      </c>
      <c r="R29" s="19"/>
      <c r="S29" s="18">
        <v>4950</v>
      </c>
      <c r="T29" s="19"/>
      <c r="U29" s="128">
        <f>+SALARIES!F11</f>
        <v>4950</v>
      </c>
      <c r="V29" s="19"/>
      <c r="W29" s="18">
        <v>0</v>
      </c>
      <c r="X29" s="19"/>
      <c r="Y29" s="18">
        <v>0</v>
      </c>
      <c r="Z29" s="127" t="s">
        <v>58</v>
      </c>
      <c r="AA29" s="127"/>
      <c r="AB29" s="127"/>
      <c r="AC29" s="127"/>
      <c r="AD29" s="127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5.75" customHeight="1">
      <c r="A30" s="14" t="s">
        <v>59</v>
      </c>
      <c r="B30" s="15" t="s">
        <v>21</v>
      </c>
      <c r="C30" s="16">
        <f>+C29+0.1</f>
        <v>1220.1999999999998</v>
      </c>
      <c r="E30" s="23">
        <v>0</v>
      </c>
      <c r="G30" s="23">
        <v>0</v>
      </c>
      <c r="H30" s="20"/>
      <c r="I30" s="23">
        <v>0</v>
      </c>
      <c r="J30" s="20"/>
      <c r="K30" s="23">
        <v>0</v>
      </c>
      <c r="L30" s="20"/>
      <c r="M30" s="23">
        <v>688</v>
      </c>
      <c r="N30" s="19"/>
      <c r="O30" s="23">
        <v>799.67</v>
      </c>
      <c r="P30" s="19"/>
      <c r="Q30" s="41">
        <v>0</v>
      </c>
      <c r="R30" s="19"/>
      <c r="S30" s="41">
        <v>0</v>
      </c>
      <c r="T30" s="19"/>
      <c r="U30" s="41">
        <v>0</v>
      </c>
      <c r="V30" s="19"/>
      <c r="W30" s="112">
        <v>0</v>
      </c>
      <c r="X30" s="19"/>
      <c r="Y30" s="112">
        <v>0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5.75" customHeight="1">
      <c r="A31" s="14" t="s">
        <v>60</v>
      </c>
      <c r="B31" s="15" t="s">
        <v>21</v>
      </c>
      <c r="C31" s="16">
        <f>+C29+0.3</f>
        <v>1220.3999999999999</v>
      </c>
      <c r="E31" s="23">
        <v>6109</v>
      </c>
      <c r="G31" s="23">
        <v>1491</v>
      </c>
      <c r="H31" s="20"/>
      <c r="I31" s="23">
        <v>714</v>
      </c>
      <c r="J31" s="20"/>
      <c r="K31" s="23">
        <v>349</v>
      </c>
      <c r="L31" s="20"/>
      <c r="M31" s="23">
        <v>399</v>
      </c>
      <c r="N31" s="19"/>
      <c r="O31" s="23">
        <v>0</v>
      </c>
      <c r="P31" s="19"/>
      <c r="Q31" s="41">
        <v>1000</v>
      </c>
      <c r="R31" s="19"/>
      <c r="S31" s="41">
        <v>1000</v>
      </c>
      <c r="T31" s="19"/>
      <c r="U31" s="41">
        <v>1000</v>
      </c>
      <c r="V31" s="19"/>
      <c r="W31" s="112">
        <v>0</v>
      </c>
      <c r="X31" s="19"/>
      <c r="Y31" s="112">
        <v>0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5.75" customHeight="1" thickBot="1">
      <c r="A32" s="6" t="s">
        <v>61</v>
      </c>
      <c r="B32" s="7"/>
      <c r="C32" s="8"/>
      <c r="D32" s="6"/>
      <c r="E32" s="12">
        <f>SUM(E29:E31)</f>
        <v>10309</v>
      </c>
      <c r="F32" s="6"/>
      <c r="G32" s="12">
        <f>SUM(G29:G31)</f>
        <v>5991</v>
      </c>
      <c r="H32" s="13"/>
      <c r="I32" s="12">
        <f>SUM(I29:I31)</f>
        <v>5214</v>
      </c>
      <c r="J32" s="13"/>
      <c r="K32" s="12">
        <f>SUM(K29:K31)</f>
        <v>4849</v>
      </c>
      <c r="L32" s="13"/>
      <c r="M32" s="12">
        <f>SUM(M29:M31)</f>
        <v>5587</v>
      </c>
      <c r="N32" s="22"/>
      <c r="O32" s="12">
        <f>SUM(O29:O31)</f>
        <v>5749.67</v>
      </c>
      <c r="P32" s="22"/>
      <c r="Q32" s="12">
        <f>SUM(Q29:Q31)</f>
        <v>5950</v>
      </c>
      <c r="R32" s="22"/>
      <c r="S32" s="12">
        <f>SUM(S29:S31)</f>
        <v>5950</v>
      </c>
      <c r="T32" s="22"/>
      <c r="U32" s="12">
        <f>SUM(U29:U31)</f>
        <v>5950</v>
      </c>
      <c r="V32" s="22"/>
      <c r="W32" s="12">
        <f>SUM(W29:W31)</f>
        <v>0</v>
      </c>
      <c r="X32" s="22"/>
      <c r="Y32" s="12">
        <f>SUM(Y29:Y31)</f>
        <v>0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5.75" customHeight="1" thickTop="1">
      <c r="A33" s="6"/>
      <c r="B33" s="7"/>
      <c r="C33" s="8"/>
      <c r="D33" s="6"/>
      <c r="E33" s="22"/>
      <c r="F33" s="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5.75">
      <c r="A34" s="6" t="s">
        <v>66</v>
      </c>
      <c r="B34" s="7"/>
      <c r="C34" s="8"/>
      <c r="D34" s="6"/>
      <c r="E34" s="22"/>
      <c r="F34" s="6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5.75">
      <c r="A35" s="14" t="s">
        <v>57</v>
      </c>
      <c r="B35" s="15" t="s">
        <v>21</v>
      </c>
      <c r="C35" s="16">
        <v>1320.1</v>
      </c>
      <c r="E35" s="18">
        <v>0</v>
      </c>
      <c r="G35" s="18">
        <v>0</v>
      </c>
      <c r="H35" s="20"/>
      <c r="I35" s="18">
        <v>0</v>
      </c>
      <c r="J35" s="20"/>
      <c r="K35" s="18">
        <v>0</v>
      </c>
      <c r="L35" s="20"/>
      <c r="M35" s="18">
        <v>0</v>
      </c>
      <c r="N35" s="19"/>
      <c r="O35" s="18">
        <v>0</v>
      </c>
      <c r="P35" s="19"/>
      <c r="Q35" s="39">
        <v>0</v>
      </c>
      <c r="R35" s="19"/>
      <c r="S35" s="39">
        <v>0</v>
      </c>
      <c r="T35" s="19"/>
      <c r="U35" s="39">
        <v>0</v>
      </c>
      <c r="V35" s="19"/>
      <c r="W35" s="111">
        <v>0</v>
      </c>
      <c r="X35" s="19"/>
      <c r="Y35" s="111">
        <v>0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ht="15.75">
      <c r="A36" s="14" t="s">
        <v>60</v>
      </c>
      <c r="B36" s="15" t="s">
        <v>21</v>
      </c>
      <c r="C36" s="16">
        <v>1320.4</v>
      </c>
      <c r="E36" s="23">
        <v>0</v>
      </c>
      <c r="G36" s="23">
        <v>9600</v>
      </c>
      <c r="H36" s="20"/>
      <c r="I36" s="23">
        <v>9600</v>
      </c>
      <c r="J36" s="20"/>
      <c r="K36" s="23">
        <v>9900</v>
      </c>
      <c r="L36" s="20"/>
      <c r="M36" s="23">
        <v>9900</v>
      </c>
      <c r="N36" s="19"/>
      <c r="O36" s="23">
        <v>10200</v>
      </c>
      <c r="P36" s="19"/>
      <c r="Q36" s="41">
        <v>10500</v>
      </c>
      <c r="R36" s="19"/>
      <c r="S36" s="41">
        <v>10500</v>
      </c>
      <c r="T36" s="19"/>
      <c r="U36" s="41">
        <v>10500</v>
      </c>
      <c r="V36" s="19"/>
      <c r="W36" s="112">
        <v>0</v>
      </c>
      <c r="X36" s="19"/>
      <c r="Y36" s="112">
        <v>0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ht="15.75">
      <c r="A37" s="14" t="s">
        <v>67</v>
      </c>
      <c r="B37" s="15" t="s">
        <v>21</v>
      </c>
      <c r="C37" s="16">
        <v>1320.41</v>
      </c>
      <c r="E37" s="23">
        <v>10500</v>
      </c>
      <c r="G37" s="23">
        <v>6157</v>
      </c>
      <c r="H37" s="20"/>
      <c r="I37" s="23">
        <v>0</v>
      </c>
      <c r="J37" s="20"/>
      <c r="K37" s="23">
        <v>0</v>
      </c>
      <c r="L37" s="20"/>
      <c r="M37" s="23">
        <v>0</v>
      </c>
      <c r="N37" s="19"/>
      <c r="O37" s="23">
        <v>0</v>
      </c>
      <c r="P37" s="19"/>
      <c r="Q37" s="41">
        <v>0</v>
      </c>
      <c r="R37" s="19"/>
      <c r="S37" s="41">
        <v>0</v>
      </c>
      <c r="T37" s="19"/>
      <c r="U37" s="41">
        <v>0</v>
      </c>
      <c r="V37" s="19"/>
      <c r="W37" s="112">
        <v>0</v>
      </c>
      <c r="X37" s="19"/>
      <c r="Y37" s="112">
        <v>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16.5" thickBot="1">
      <c r="A38" s="6" t="s">
        <v>61</v>
      </c>
      <c r="B38" s="7"/>
      <c r="C38" s="8"/>
      <c r="D38" s="6"/>
      <c r="E38" s="12">
        <f>SUM(E35:E37)</f>
        <v>10500</v>
      </c>
      <c r="F38" s="6"/>
      <c r="G38" s="12">
        <f>SUM(G35:G37)</f>
        <v>15757</v>
      </c>
      <c r="H38" s="13"/>
      <c r="I38" s="12">
        <f>SUM(I35:I37)</f>
        <v>9600</v>
      </c>
      <c r="J38" s="13"/>
      <c r="K38" s="12">
        <f>SUM(K35:K37)</f>
        <v>9900</v>
      </c>
      <c r="L38" s="13"/>
      <c r="M38" s="12">
        <f>SUM(M35:M37)</f>
        <v>9900</v>
      </c>
      <c r="N38" s="22"/>
      <c r="O38" s="12">
        <f>SUM(O35:O37)</f>
        <v>10200</v>
      </c>
      <c r="P38" s="22"/>
      <c r="Q38" s="12">
        <f>SUM(Q35:Q37)</f>
        <v>10500</v>
      </c>
      <c r="R38" s="22"/>
      <c r="S38" s="12">
        <f>SUM(S35:S37)</f>
        <v>10500</v>
      </c>
      <c r="T38" s="22"/>
      <c r="U38" s="12">
        <f>SUM(U35:U37)</f>
        <v>10500</v>
      </c>
      <c r="V38" s="22"/>
      <c r="W38" s="12">
        <f>SUM(W35:W37)</f>
        <v>0</v>
      </c>
      <c r="X38" s="22"/>
      <c r="Y38" s="12">
        <f>SUM(Y35:Y37)</f>
        <v>0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16.5" thickTop="1">
      <c r="A39" s="6"/>
      <c r="B39" s="7"/>
      <c r="C39" s="8"/>
      <c r="D39" s="6"/>
      <c r="E39" s="22"/>
      <c r="F39" s="6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15.75">
      <c r="A40" s="6" t="s">
        <v>68</v>
      </c>
      <c r="B40" s="7"/>
      <c r="C40" s="8"/>
      <c r="D40" s="6"/>
      <c r="E40" s="22"/>
      <c r="F40" s="6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15.75">
      <c r="A41" s="14" t="s">
        <v>57</v>
      </c>
      <c r="B41" s="15" t="s">
        <v>21</v>
      </c>
      <c r="C41" s="16">
        <v>1330.1</v>
      </c>
      <c r="E41" s="18">
        <v>0</v>
      </c>
      <c r="G41" s="18">
        <v>1750</v>
      </c>
      <c r="H41" s="20"/>
      <c r="I41" s="18">
        <v>1750</v>
      </c>
      <c r="J41" s="20"/>
      <c r="K41" s="18">
        <v>1800</v>
      </c>
      <c r="L41" s="20"/>
      <c r="M41" s="18">
        <v>1850</v>
      </c>
      <c r="N41" s="19"/>
      <c r="O41" s="18">
        <v>1900</v>
      </c>
      <c r="P41" s="19"/>
      <c r="Q41" s="39">
        <v>1950</v>
      </c>
      <c r="R41" s="19"/>
      <c r="S41" s="39">
        <v>1950</v>
      </c>
      <c r="T41" s="19"/>
      <c r="U41" s="128">
        <f>+SALARIES!F12</f>
        <v>2000</v>
      </c>
      <c r="V41" s="19"/>
      <c r="W41" s="39">
        <v>0</v>
      </c>
      <c r="X41" s="19"/>
      <c r="Y41" s="39">
        <v>0</v>
      </c>
      <c r="Z41" s="127" t="s">
        <v>58</v>
      </c>
      <c r="AA41" s="127"/>
      <c r="AB41" s="127"/>
      <c r="AC41" s="127"/>
      <c r="AD41" s="127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15.75">
      <c r="A42" s="14" t="s">
        <v>59</v>
      </c>
      <c r="B42" s="15" t="s">
        <v>21</v>
      </c>
      <c r="C42" s="16">
        <f>+C41+0.1</f>
        <v>1330.1999999999998</v>
      </c>
      <c r="E42" s="23">
        <v>0</v>
      </c>
      <c r="G42" s="23">
        <v>0</v>
      </c>
      <c r="H42" s="20"/>
      <c r="I42" s="23">
        <v>0</v>
      </c>
      <c r="J42" s="20"/>
      <c r="K42" s="23">
        <v>0</v>
      </c>
      <c r="L42" s="20"/>
      <c r="M42" s="23">
        <v>0</v>
      </c>
      <c r="N42" s="19"/>
      <c r="O42" s="23">
        <v>0</v>
      </c>
      <c r="P42" s="19"/>
      <c r="Q42" s="41">
        <v>0</v>
      </c>
      <c r="R42" s="19"/>
      <c r="S42" s="41">
        <v>0</v>
      </c>
      <c r="T42" s="19"/>
      <c r="U42" s="41">
        <v>0</v>
      </c>
      <c r="V42" s="19"/>
      <c r="W42" s="112">
        <v>0</v>
      </c>
      <c r="X42" s="19"/>
      <c r="Y42" s="112">
        <v>0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15.75">
      <c r="A43" s="14" t="s">
        <v>60</v>
      </c>
      <c r="B43" s="15" t="s">
        <v>21</v>
      </c>
      <c r="C43" s="16">
        <f>+C41+0.3</f>
        <v>1330.3999999999999</v>
      </c>
      <c r="E43" s="23">
        <v>0</v>
      </c>
      <c r="G43" s="23">
        <v>0</v>
      </c>
      <c r="H43" s="20"/>
      <c r="I43" s="23">
        <v>0</v>
      </c>
      <c r="J43" s="20"/>
      <c r="K43" s="23">
        <v>0</v>
      </c>
      <c r="L43" s="20"/>
      <c r="M43" s="23">
        <v>0</v>
      </c>
      <c r="N43" s="19"/>
      <c r="O43" s="23">
        <v>0</v>
      </c>
      <c r="P43" s="19"/>
      <c r="Q43" s="41">
        <v>0</v>
      </c>
      <c r="R43" s="19"/>
      <c r="S43" s="41">
        <v>0</v>
      </c>
      <c r="T43" s="19"/>
      <c r="U43" s="41">
        <v>0</v>
      </c>
      <c r="V43" s="19"/>
      <c r="W43" s="112">
        <v>0</v>
      </c>
      <c r="X43" s="19"/>
      <c r="Y43" s="112">
        <v>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16.5" thickBot="1">
      <c r="A44" s="6" t="s">
        <v>61</v>
      </c>
      <c r="B44" s="7"/>
      <c r="C44" s="8"/>
      <c r="D44" s="6"/>
      <c r="E44" s="12">
        <f>SUM(E41:E43)</f>
        <v>0</v>
      </c>
      <c r="F44" s="6"/>
      <c r="G44" s="12">
        <f>SUM(G41:G43)</f>
        <v>1750</v>
      </c>
      <c r="H44" s="13"/>
      <c r="I44" s="12">
        <f>SUM(I41:I43)</f>
        <v>1750</v>
      </c>
      <c r="J44" s="13"/>
      <c r="K44" s="12">
        <f>SUM(K41:K43)</f>
        <v>1800</v>
      </c>
      <c r="L44" s="13"/>
      <c r="M44" s="12">
        <f>SUM(M41:M43)</f>
        <v>1850</v>
      </c>
      <c r="N44" s="22"/>
      <c r="O44" s="12">
        <f>SUM(O41:O43)</f>
        <v>1900</v>
      </c>
      <c r="P44" s="22"/>
      <c r="Q44" s="12">
        <f>SUM(Q41:Q43)</f>
        <v>1950</v>
      </c>
      <c r="R44" s="22"/>
      <c r="S44" s="12">
        <f>SUM(S41:S43)</f>
        <v>1950</v>
      </c>
      <c r="T44" s="22"/>
      <c r="U44" s="12">
        <f>SUM(U41:U43)</f>
        <v>2000</v>
      </c>
      <c r="V44" s="22"/>
      <c r="W44" s="12">
        <f>SUM(W41:W43)</f>
        <v>0</v>
      </c>
      <c r="X44" s="22"/>
      <c r="Y44" s="12">
        <f>SUM(Y41:Y43)</f>
        <v>0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16.5" thickTop="1">
      <c r="A45" s="6"/>
      <c r="B45" s="7"/>
      <c r="C45" s="8"/>
      <c r="D45" s="6"/>
      <c r="E45" s="22"/>
      <c r="F45" s="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ht="15.75" customHeight="1">
      <c r="A46" s="6"/>
      <c r="B46" s="7"/>
      <c r="C46" s="8"/>
      <c r="D46" s="6"/>
      <c r="E46" s="22"/>
      <c r="F46" s="6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ht="15.75" customHeight="1">
      <c r="A47" s="6" t="s">
        <v>69</v>
      </c>
      <c r="B47" s="7"/>
      <c r="C47" s="8"/>
      <c r="D47" s="6"/>
      <c r="E47" s="22"/>
      <c r="F47" s="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ht="15.75">
      <c r="A48" s="14" t="s">
        <v>57</v>
      </c>
      <c r="B48" s="15" t="s">
        <v>21</v>
      </c>
      <c r="C48" s="16">
        <v>1355.1</v>
      </c>
      <c r="E48" s="18">
        <v>16508</v>
      </c>
      <c r="G48" s="18">
        <v>17000</v>
      </c>
      <c r="H48" s="20"/>
      <c r="I48" s="18">
        <v>17500</v>
      </c>
      <c r="J48" s="20"/>
      <c r="K48" s="18">
        <v>18000</v>
      </c>
      <c r="L48" s="20"/>
      <c r="M48" s="18">
        <v>18500</v>
      </c>
      <c r="N48" s="19"/>
      <c r="O48" s="18">
        <v>19000</v>
      </c>
      <c r="P48" s="19"/>
      <c r="Q48" s="39">
        <v>19500</v>
      </c>
      <c r="R48" s="19"/>
      <c r="S48" s="39">
        <v>19500</v>
      </c>
      <c r="T48" s="19"/>
      <c r="U48" s="128">
        <f>+SALARIES!F13</f>
        <v>20000</v>
      </c>
      <c r="V48" s="19"/>
      <c r="W48" s="39">
        <v>0</v>
      </c>
      <c r="X48" s="19"/>
      <c r="Y48" s="39">
        <v>0</v>
      </c>
      <c r="Z48" s="127" t="s">
        <v>58</v>
      </c>
      <c r="AA48" s="127"/>
      <c r="AB48" s="127"/>
      <c r="AC48" s="127"/>
      <c r="AD48" s="127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ht="15.75">
      <c r="A49" s="14" t="s">
        <v>70</v>
      </c>
      <c r="B49" s="15" t="s">
        <v>21</v>
      </c>
      <c r="C49" s="16">
        <v>1355.12</v>
      </c>
      <c r="E49" s="18">
        <v>0</v>
      </c>
      <c r="G49" s="18">
        <v>6025</v>
      </c>
      <c r="H49" s="20"/>
      <c r="I49" s="18">
        <v>5708.4</v>
      </c>
      <c r="J49" s="20"/>
      <c r="K49" s="18">
        <v>5405</v>
      </c>
      <c r="L49" s="20"/>
      <c r="M49" s="18">
        <v>5020</v>
      </c>
      <c r="N49" s="19"/>
      <c r="O49" s="18">
        <v>7680.34</v>
      </c>
      <c r="P49" s="19"/>
      <c r="Q49" s="39">
        <v>7000</v>
      </c>
      <c r="R49" s="19"/>
      <c r="S49" s="39">
        <v>7000</v>
      </c>
      <c r="T49" s="19"/>
      <c r="U49" s="39">
        <v>7000</v>
      </c>
      <c r="V49" s="19"/>
      <c r="W49" s="111">
        <v>0</v>
      </c>
      <c r="X49" s="19"/>
      <c r="Y49" s="111">
        <v>0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ht="15.75">
      <c r="A50" s="14" t="s">
        <v>59</v>
      </c>
      <c r="B50" s="15" t="s">
        <v>21</v>
      </c>
      <c r="C50" s="16">
        <f>+C48+0.1</f>
        <v>1355.1999999999998</v>
      </c>
      <c r="E50" s="23">
        <v>0</v>
      </c>
      <c r="G50" s="23">
        <v>0</v>
      </c>
      <c r="H50" s="20"/>
      <c r="I50" s="23">
        <v>0</v>
      </c>
      <c r="J50" s="20"/>
      <c r="K50" s="23">
        <v>0</v>
      </c>
      <c r="L50" s="20"/>
      <c r="M50" s="23">
        <v>0</v>
      </c>
      <c r="N50" s="19"/>
      <c r="O50" s="23">
        <v>0</v>
      </c>
      <c r="P50" s="19"/>
      <c r="Q50" s="41">
        <v>0</v>
      </c>
      <c r="R50" s="19"/>
      <c r="S50" s="41">
        <v>0</v>
      </c>
      <c r="T50" s="19"/>
      <c r="U50" s="41">
        <v>0</v>
      </c>
      <c r="V50" s="19"/>
      <c r="W50" s="112">
        <v>0</v>
      </c>
      <c r="X50" s="19"/>
      <c r="Y50" s="112">
        <v>0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ht="15.75">
      <c r="A51" s="14" t="s">
        <v>60</v>
      </c>
      <c r="B51" s="15" t="s">
        <v>21</v>
      </c>
      <c r="C51" s="16">
        <f>+C48+0.3</f>
        <v>1355.3999999999999</v>
      </c>
      <c r="E51" s="23">
        <v>11316</v>
      </c>
      <c r="G51" s="23">
        <v>2813</v>
      </c>
      <c r="H51" s="20"/>
      <c r="I51" s="23">
        <v>7523.61</v>
      </c>
      <c r="J51" s="20"/>
      <c r="K51" s="23">
        <v>1148</v>
      </c>
      <c r="L51" s="20"/>
      <c r="M51" s="23">
        <v>1286</v>
      </c>
      <c r="N51" s="19"/>
      <c r="O51" s="23">
        <v>1312.35</v>
      </c>
      <c r="P51" s="19"/>
      <c r="Q51" s="41">
        <v>9500</v>
      </c>
      <c r="R51" s="19"/>
      <c r="S51" s="41">
        <v>9500</v>
      </c>
      <c r="T51" s="19"/>
      <c r="U51" s="41">
        <v>9500</v>
      </c>
      <c r="V51" s="19"/>
      <c r="W51" s="112">
        <v>0</v>
      </c>
      <c r="X51" s="19"/>
      <c r="Y51" s="112">
        <v>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ht="16.5" thickBot="1">
      <c r="A52" s="6" t="s">
        <v>61</v>
      </c>
      <c r="B52" s="7"/>
      <c r="C52" s="8"/>
      <c r="D52" s="6"/>
      <c r="E52" s="12">
        <f>SUM(E48:E51)</f>
        <v>27824</v>
      </c>
      <c r="F52" s="6"/>
      <c r="G52" s="12">
        <f>SUM(G48:G51)</f>
        <v>25838</v>
      </c>
      <c r="H52" s="13"/>
      <c r="I52" s="12">
        <f>SUM(I48:I51)</f>
        <v>30732.010000000002</v>
      </c>
      <c r="J52" s="13"/>
      <c r="K52" s="12">
        <f>SUM(K48:K51)</f>
        <v>24553</v>
      </c>
      <c r="L52" s="13"/>
      <c r="M52" s="12">
        <f>SUM(M48:M51)</f>
        <v>24806</v>
      </c>
      <c r="N52" s="22"/>
      <c r="O52" s="12">
        <f>SUM(O48:O51)</f>
        <v>27992.69</v>
      </c>
      <c r="P52" s="22"/>
      <c r="Q52" s="12">
        <f>SUM(Q48:Q51)</f>
        <v>36000</v>
      </c>
      <c r="R52" s="22"/>
      <c r="S52" s="12">
        <f>SUM(S48:S51)</f>
        <v>36000</v>
      </c>
      <c r="T52" s="22"/>
      <c r="U52" s="12">
        <f>SUM(U48:U51)</f>
        <v>36500</v>
      </c>
      <c r="V52" s="22"/>
      <c r="W52" s="12">
        <f>SUM(W48:W51)</f>
        <v>0</v>
      </c>
      <c r="X52" s="22"/>
      <c r="Y52" s="12">
        <f>SUM(Y48:Y51)</f>
        <v>0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ht="15.75" customHeight="1" thickTop="1">
      <c r="A53" s="6"/>
      <c r="B53" s="7"/>
      <c r="C53" s="8"/>
      <c r="D53" s="6"/>
      <c r="E53" s="22"/>
      <c r="F53" s="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ht="15.75">
      <c r="A54" s="6" t="s">
        <v>71</v>
      </c>
      <c r="B54" s="7"/>
      <c r="C54" s="8"/>
      <c r="D54" s="6"/>
      <c r="E54" s="22"/>
      <c r="F54" s="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ht="15.75">
      <c r="A55" s="14" t="s">
        <v>57</v>
      </c>
      <c r="B55" s="15" t="s">
        <v>21</v>
      </c>
      <c r="C55" s="16">
        <v>1410.1</v>
      </c>
      <c r="E55" s="18">
        <v>15000</v>
      </c>
      <c r="G55" s="18">
        <v>26000</v>
      </c>
      <c r="H55" s="20"/>
      <c r="I55" s="18">
        <v>27750</v>
      </c>
      <c r="J55" s="20"/>
      <c r="K55" s="18">
        <v>28500</v>
      </c>
      <c r="L55" s="20"/>
      <c r="M55" s="18">
        <v>29250</v>
      </c>
      <c r="N55" s="19"/>
      <c r="O55" s="18">
        <v>30000</v>
      </c>
      <c r="P55" s="19"/>
      <c r="Q55" s="39">
        <v>30750</v>
      </c>
      <c r="R55" s="19"/>
      <c r="S55" s="39">
        <v>30750</v>
      </c>
      <c r="T55" s="19"/>
      <c r="U55" s="128">
        <f>+SALARIES!F14</f>
        <v>31500</v>
      </c>
      <c r="V55" s="19"/>
      <c r="W55" s="39">
        <v>0</v>
      </c>
      <c r="X55" s="19"/>
      <c r="Y55" s="39">
        <v>0</v>
      </c>
      <c r="Z55" s="127" t="s">
        <v>58</v>
      </c>
      <c r="AA55" s="127"/>
      <c r="AB55" s="127"/>
      <c r="AC55" s="127"/>
      <c r="AD55" s="127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ht="15.75">
      <c r="A56" s="14" t="s">
        <v>72</v>
      </c>
      <c r="B56" s="15" t="s">
        <v>21</v>
      </c>
      <c r="C56" s="16">
        <v>1410.12</v>
      </c>
      <c r="E56" s="18">
        <v>0</v>
      </c>
      <c r="G56" s="18">
        <v>0</v>
      </c>
      <c r="H56" s="20"/>
      <c r="I56" s="18">
        <v>905.96</v>
      </c>
      <c r="J56" s="20"/>
      <c r="K56" s="18">
        <v>67</v>
      </c>
      <c r="L56" s="20"/>
      <c r="M56" s="18">
        <v>0</v>
      </c>
      <c r="N56" s="19"/>
      <c r="O56" s="18">
        <v>0</v>
      </c>
      <c r="P56" s="19"/>
      <c r="Q56" s="39">
        <v>0</v>
      </c>
      <c r="R56" s="19"/>
      <c r="S56" s="39">
        <v>0</v>
      </c>
      <c r="T56" s="19"/>
      <c r="U56" s="39">
        <v>0</v>
      </c>
      <c r="V56" s="19"/>
      <c r="W56" s="111">
        <v>0</v>
      </c>
      <c r="X56" s="19"/>
      <c r="Y56" s="111">
        <v>0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ht="15.75">
      <c r="A57" s="14" t="s">
        <v>59</v>
      </c>
      <c r="B57" s="15" t="s">
        <v>21</v>
      </c>
      <c r="C57" s="16">
        <f>+C55+0.1</f>
        <v>1410.1999999999998</v>
      </c>
      <c r="E57" s="23">
        <v>0</v>
      </c>
      <c r="G57" s="23">
        <v>0</v>
      </c>
      <c r="H57" s="20"/>
      <c r="I57" s="23">
        <v>0</v>
      </c>
      <c r="J57" s="20"/>
      <c r="K57" s="23">
        <v>0</v>
      </c>
      <c r="L57" s="20"/>
      <c r="M57" s="23">
        <v>0</v>
      </c>
      <c r="N57" s="19"/>
      <c r="O57" s="23">
        <v>0</v>
      </c>
      <c r="P57" s="19"/>
      <c r="Q57" s="41">
        <v>0</v>
      </c>
      <c r="R57" s="19"/>
      <c r="S57" s="41">
        <v>0</v>
      </c>
      <c r="T57" s="19"/>
      <c r="U57" s="41">
        <v>0</v>
      </c>
      <c r="V57" s="19"/>
      <c r="W57" s="112">
        <v>0</v>
      </c>
      <c r="X57" s="19"/>
      <c r="Y57" s="112">
        <v>0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ht="15.75">
      <c r="A58" s="14" t="s">
        <v>60</v>
      </c>
      <c r="B58" s="15" t="s">
        <v>21</v>
      </c>
      <c r="C58" s="16">
        <f>+C55+0.3</f>
        <v>1410.3999999999999</v>
      </c>
      <c r="E58" s="23">
        <v>5472</v>
      </c>
      <c r="G58" s="23">
        <v>5597</v>
      </c>
      <c r="H58" s="20"/>
      <c r="I58" s="23">
        <v>4686.29</v>
      </c>
      <c r="J58" s="20"/>
      <c r="K58" s="23">
        <v>5074</v>
      </c>
      <c r="L58" s="20"/>
      <c r="M58" s="23">
        <v>4824</v>
      </c>
      <c r="N58" s="19"/>
      <c r="O58" s="23">
        <v>4052.83</v>
      </c>
      <c r="P58" s="19"/>
      <c r="Q58" s="41">
        <v>4000</v>
      </c>
      <c r="R58" s="19"/>
      <c r="S58" s="41">
        <v>4000</v>
      </c>
      <c r="T58" s="19"/>
      <c r="U58" s="41">
        <v>4000</v>
      </c>
      <c r="V58" s="19"/>
      <c r="W58" s="112">
        <v>0</v>
      </c>
      <c r="X58" s="19"/>
      <c r="Y58" s="112">
        <v>0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ht="16.5" thickBot="1">
      <c r="A59" s="6" t="s">
        <v>61</v>
      </c>
      <c r="B59" s="7"/>
      <c r="C59" s="8"/>
      <c r="D59" s="6"/>
      <c r="E59" s="12">
        <f>SUM(E55:E58)</f>
        <v>20472</v>
      </c>
      <c r="F59" s="6"/>
      <c r="G59" s="12">
        <f>SUM(G55:G58)</f>
        <v>31597</v>
      </c>
      <c r="H59" s="13"/>
      <c r="I59" s="12">
        <f>SUM(I55:I58)</f>
        <v>33342.25</v>
      </c>
      <c r="J59" s="13"/>
      <c r="K59" s="12">
        <f>SUM(K55:K58)</f>
        <v>33641</v>
      </c>
      <c r="L59" s="13"/>
      <c r="M59" s="12">
        <f>SUM(M55:M58)</f>
        <v>34074</v>
      </c>
      <c r="N59" s="22"/>
      <c r="O59" s="12">
        <f>SUM(O55:O58)</f>
        <v>34052.83</v>
      </c>
      <c r="P59" s="22"/>
      <c r="Q59" s="12">
        <f>SUM(Q55:Q58)</f>
        <v>34750</v>
      </c>
      <c r="R59" s="22"/>
      <c r="S59" s="12">
        <f>SUM(S55:S58)</f>
        <v>34750</v>
      </c>
      <c r="T59" s="22"/>
      <c r="U59" s="12">
        <f>SUM(U55:U58)</f>
        <v>35500</v>
      </c>
      <c r="V59" s="22"/>
      <c r="W59" s="12">
        <f>SUM(W55:W58)</f>
        <v>0</v>
      </c>
      <c r="X59" s="22"/>
      <c r="Y59" s="12">
        <f>SUM(Y55:Y58)</f>
        <v>0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ht="16.5" thickTop="1">
      <c r="A60" s="6"/>
      <c r="B60" s="7"/>
      <c r="C60" s="8"/>
      <c r="D60" s="6"/>
      <c r="E60" s="22"/>
      <c r="F60" s="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55" ht="15.75">
      <c r="A61" s="6" t="s">
        <v>73</v>
      </c>
      <c r="B61" s="7"/>
      <c r="C61" s="8"/>
      <c r="D61" s="6"/>
      <c r="E61" s="22"/>
      <c r="F61" s="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ht="15.75">
      <c r="A62" s="14" t="s">
        <v>60</v>
      </c>
      <c r="B62" s="15" t="s">
        <v>21</v>
      </c>
      <c r="C62" s="16">
        <v>1420.4</v>
      </c>
      <c r="E62" s="23">
        <v>30637</v>
      </c>
      <c r="G62" s="23">
        <v>6867</v>
      </c>
      <c r="H62" s="20"/>
      <c r="I62" s="23">
        <v>1792.5</v>
      </c>
      <c r="J62" s="20"/>
      <c r="K62" s="23">
        <v>4157</v>
      </c>
      <c r="L62" s="20"/>
      <c r="M62" s="23">
        <v>2541</v>
      </c>
      <c r="N62" s="19"/>
      <c r="O62" s="23">
        <v>2669</v>
      </c>
      <c r="P62" s="19"/>
      <c r="Q62" s="41">
        <v>10000</v>
      </c>
      <c r="R62" s="19"/>
      <c r="S62" s="41">
        <v>10000</v>
      </c>
      <c r="T62" s="19"/>
      <c r="U62" s="41">
        <v>10000</v>
      </c>
      <c r="V62" s="19"/>
      <c r="W62" s="112">
        <v>0</v>
      </c>
      <c r="X62" s="19"/>
      <c r="Y62" s="112">
        <v>0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55" ht="15.75" customHeight="1" thickBot="1">
      <c r="A63" s="6" t="s">
        <v>61</v>
      </c>
      <c r="B63" s="7"/>
      <c r="C63" s="8"/>
      <c r="D63" s="6"/>
      <c r="E63" s="12">
        <f>SUM(E62:E62)</f>
        <v>30637</v>
      </c>
      <c r="F63" s="6"/>
      <c r="G63" s="12">
        <f>SUM(G62:G62)</f>
        <v>6867</v>
      </c>
      <c r="H63" s="13"/>
      <c r="I63" s="12">
        <f>SUM(I62:I62)</f>
        <v>1792.5</v>
      </c>
      <c r="J63" s="13"/>
      <c r="K63" s="12">
        <f>SUM(K62:K62)</f>
        <v>4157</v>
      </c>
      <c r="L63" s="13"/>
      <c r="M63" s="12">
        <f>SUM(M62:M62)</f>
        <v>2541</v>
      </c>
      <c r="N63" s="22"/>
      <c r="O63" s="12">
        <f>SUM(O62:O62)</f>
        <v>2669</v>
      </c>
      <c r="P63" s="22"/>
      <c r="Q63" s="12">
        <f>SUM(Q62:Q62)</f>
        <v>10000</v>
      </c>
      <c r="R63" s="22"/>
      <c r="S63" s="12">
        <f>SUM(S62:S62)</f>
        <v>10000</v>
      </c>
      <c r="T63" s="22"/>
      <c r="U63" s="12">
        <f>SUM(U62:U62)</f>
        <v>10000</v>
      </c>
      <c r="V63" s="22"/>
      <c r="W63" s="12">
        <f>SUM(W62:W62)</f>
        <v>0</v>
      </c>
      <c r="X63" s="22"/>
      <c r="Y63" s="12">
        <f>SUM(Y62:Y62)</f>
        <v>0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ht="15.75" customHeight="1" thickTop="1">
      <c r="A64" s="6"/>
      <c r="B64" s="7"/>
      <c r="C64" s="8"/>
      <c r="D64" s="6"/>
      <c r="E64" s="22"/>
      <c r="F64" s="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15.75">
      <c r="A65" s="6" t="s">
        <v>74</v>
      </c>
      <c r="B65" s="7"/>
      <c r="C65" s="8"/>
      <c r="D65" s="6"/>
      <c r="E65" s="22"/>
      <c r="F65" s="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15.75">
      <c r="A66" s="14" t="s">
        <v>57</v>
      </c>
      <c r="B66" s="15" t="s">
        <v>21</v>
      </c>
      <c r="C66" s="16">
        <v>1450.1</v>
      </c>
      <c r="E66" s="18">
        <v>0</v>
      </c>
      <c r="G66" s="18">
        <v>0</v>
      </c>
      <c r="H66" s="20"/>
      <c r="I66" s="18">
        <v>0</v>
      </c>
      <c r="J66" s="20"/>
      <c r="K66" s="18">
        <v>0</v>
      </c>
      <c r="L66" s="20"/>
      <c r="M66" s="18">
        <v>0</v>
      </c>
      <c r="N66" s="19"/>
      <c r="O66" s="18">
        <v>0</v>
      </c>
      <c r="P66" s="19"/>
      <c r="Q66" s="39">
        <v>0</v>
      </c>
      <c r="R66" s="19"/>
      <c r="S66" s="39">
        <v>0</v>
      </c>
      <c r="T66" s="19"/>
      <c r="U66" s="39">
        <v>0</v>
      </c>
      <c r="V66" s="19"/>
      <c r="W66" s="111">
        <v>0</v>
      </c>
      <c r="X66" s="19"/>
      <c r="Y66" s="111">
        <v>0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15.75">
      <c r="A67" s="14" t="s">
        <v>59</v>
      </c>
      <c r="B67" s="15" t="s">
        <v>21</v>
      </c>
      <c r="C67" s="16">
        <f>+C66+0.1</f>
        <v>1450.1999999999998</v>
      </c>
      <c r="E67" s="23">
        <v>0</v>
      </c>
      <c r="G67" s="23">
        <v>0</v>
      </c>
      <c r="H67" s="20"/>
      <c r="I67" s="23">
        <v>0</v>
      </c>
      <c r="J67" s="20"/>
      <c r="K67" s="23">
        <v>0</v>
      </c>
      <c r="L67" s="20"/>
      <c r="M67" s="23">
        <v>0</v>
      </c>
      <c r="N67" s="19"/>
      <c r="O67" s="23">
        <v>0</v>
      </c>
      <c r="P67" s="19"/>
      <c r="Q67" s="41">
        <v>0</v>
      </c>
      <c r="R67" s="19"/>
      <c r="S67" s="41">
        <v>0</v>
      </c>
      <c r="T67" s="19"/>
      <c r="U67" s="41">
        <v>0</v>
      </c>
      <c r="V67" s="19"/>
      <c r="W67" s="112">
        <v>0</v>
      </c>
      <c r="X67" s="19"/>
      <c r="Y67" s="112">
        <v>0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ht="15.75">
      <c r="A68" s="14" t="s">
        <v>60</v>
      </c>
      <c r="B68" s="15" t="s">
        <v>21</v>
      </c>
      <c r="C68" s="16">
        <f>+C66+0.3</f>
        <v>1450.3999999999999</v>
      </c>
      <c r="E68" s="23">
        <v>274</v>
      </c>
      <c r="G68" s="23">
        <v>0</v>
      </c>
      <c r="H68" s="20"/>
      <c r="I68" s="23">
        <v>0</v>
      </c>
      <c r="J68" s="20"/>
      <c r="K68" s="23">
        <v>0</v>
      </c>
      <c r="L68" s="20"/>
      <c r="M68" s="23">
        <v>0</v>
      </c>
      <c r="N68" s="19"/>
      <c r="O68" s="23">
        <v>0</v>
      </c>
      <c r="P68" s="19"/>
      <c r="Q68" s="41">
        <v>0</v>
      </c>
      <c r="R68" s="19"/>
      <c r="S68" s="41">
        <v>0</v>
      </c>
      <c r="T68" s="19"/>
      <c r="U68" s="41">
        <v>0</v>
      </c>
      <c r="V68" s="19"/>
      <c r="W68" s="112">
        <v>0</v>
      </c>
      <c r="X68" s="19"/>
      <c r="Y68" s="112">
        <v>0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ht="15.75" customHeight="1" thickBot="1">
      <c r="A69" s="6" t="s">
        <v>61</v>
      </c>
      <c r="B69" s="7"/>
      <c r="C69" s="8"/>
      <c r="D69" s="6"/>
      <c r="E69" s="12">
        <f>SUM(E66:E68)</f>
        <v>274</v>
      </c>
      <c r="F69" s="6"/>
      <c r="G69" s="12">
        <f>SUM(G66:G68)</f>
        <v>0</v>
      </c>
      <c r="H69" s="13"/>
      <c r="I69" s="12">
        <f>SUM(I66:I68)</f>
        <v>0</v>
      </c>
      <c r="J69" s="13"/>
      <c r="K69" s="12">
        <f>SUM(K66:K68)</f>
        <v>0</v>
      </c>
      <c r="L69" s="13"/>
      <c r="M69" s="12">
        <f>SUM(M66:M68)</f>
        <v>0</v>
      </c>
      <c r="N69" s="22"/>
      <c r="O69" s="12">
        <f>SUM(O66:O68)</f>
        <v>0</v>
      </c>
      <c r="P69" s="22"/>
      <c r="Q69" s="12">
        <f>SUM(Q66:Q68)</f>
        <v>0</v>
      </c>
      <c r="R69" s="22"/>
      <c r="S69" s="12">
        <f>SUM(S66:S68)</f>
        <v>0</v>
      </c>
      <c r="T69" s="22"/>
      <c r="U69" s="12">
        <f>SUM(U66:U68)</f>
        <v>0</v>
      </c>
      <c r="V69" s="22"/>
      <c r="W69" s="12">
        <f>SUM(W66:W68)</f>
        <v>0</v>
      </c>
      <c r="X69" s="22"/>
      <c r="Y69" s="12">
        <f>SUM(Y66:Y68)</f>
        <v>0</v>
      </c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15.75" customHeight="1" thickTop="1">
      <c r="A70" s="6"/>
      <c r="B70" s="7"/>
      <c r="C70" s="8"/>
      <c r="D70" s="6"/>
      <c r="E70" s="22"/>
      <c r="F70" s="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ht="15.75" customHeight="1">
      <c r="A71" s="6" t="s">
        <v>75</v>
      </c>
      <c r="B71" s="7"/>
      <c r="C71" s="8"/>
      <c r="D71" s="6"/>
      <c r="E71" s="22"/>
      <c r="F71" s="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15.75">
      <c r="A72" s="14" t="s">
        <v>57</v>
      </c>
      <c r="B72" s="15" t="s">
        <v>21</v>
      </c>
      <c r="C72" s="16">
        <v>1470.1</v>
      </c>
      <c r="E72" s="18">
        <v>0</v>
      </c>
      <c r="G72" s="18">
        <v>0</v>
      </c>
      <c r="H72" s="20"/>
      <c r="I72" s="18">
        <v>0</v>
      </c>
      <c r="J72" s="20"/>
      <c r="K72" s="18">
        <v>0</v>
      </c>
      <c r="L72" s="20"/>
      <c r="M72" s="18">
        <v>0</v>
      </c>
      <c r="N72" s="19"/>
      <c r="O72" s="18">
        <v>0</v>
      </c>
      <c r="P72" s="19"/>
      <c r="Q72" s="39">
        <v>0</v>
      </c>
      <c r="R72" s="19"/>
      <c r="S72" s="39">
        <v>0</v>
      </c>
      <c r="T72" s="19"/>
      <c r="U72" s="39">
        <v>0</v>
      </c>
      <c r="V72" s="19"/>
      <c r="W72" s="111">
        <v>0</v>
      </c>
      <c r="X72" s="19"/>
      <c r="Y72" s="111">
        <v>0</v>
      </c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15.75">
      <c r="A73" s="14" t="s">
        <v>59</v>
      </c>
      <c r="B73" s="15" t="s">
        <v>21</v>
      </c>
      <c r="C73" s="16">
        <f>+C72+0.1</f>
        <v>1470.1999999999998</v>
      </c>
      <c r="E73" s="23">
        <v>0</v>
      </c>
      <c r="G73" s="23">
        <v>0</v>
      </c>
      <c r="H73" s="20"/>
      <c r="I73" s="23">
        <v>0</v>
      </c>
      <c r="J73" s="20"/>
      <c r="K73" s="23">
        <v>0</v>
      </c>
      <c r="L73" s="20"/>
      <c r="M73" s="23">
        <v>0</v>
      </c>
      <c r="N73" s="19"/>
      <c r="O73" s="23">
        <v>0</v>
      </c>
      <c r="P73" s="19"/>
      <c r="Q73" s="41">
        <v>0</v>
      </c>
      <c r="R73" s="19"/>
      <c r="S73" s="41">
        <v>0</v>
      </c>
      <c r="T73" s="19"/>
      <c r="U73" s="41">
        <v>0</v>
      </c>
      <c r="V73" s="19"/>
      <c r="W73" s="112">
        <v>0</v>
      </c>
      <c r="X73" s="19"/>
      <c r="Y73" s="112">
        <v>0</v>
      </c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15.75">
      <c r="A74" s="14" t="s">
        <v>60</v>
      </c>
      <c r="B74" s="15" t="s">
        <v>21</v>
      </c>
      <c r="C74" s="16">
        <f>+C72+0.3</f>
        <v>1470.3999999999999</v>
      </c>
      <c r="E74" s="23">
        <v>0</v>
      </c>
      <c r="G74" s="23">
        <v>0</v>
      </c>
      <c r="H74" s="20"/>
      <c r="I74" s="23">
        <v>0</v>
      </c>
      <c r="J74" s="20"/>
      <c r="K74" s="23">
        <v>0</v>
      </c>
      <c r="L74" s="20"/>
      <c r="M74" s="23">
        <v>0</v>
      </c>
      <c r="N74" s="19"/>
      <c r="O74" s="23">
        <v>0</v>
      </c>
      <c r="P74" s="19"/>
      <c r="Q74" s="41">
        <v>0</v>
      </c>
      <c r="R74" s="19"/>
      <c r="S74" s="41">
        <v>0</v>
      </c>
      <c r="T74" s="19"/>
      <c r="U74" s="41">
        <v>0</v>
      </c>
      <c r="V74" s="19"/>
      <c r="W74" s="112">
        <v>0</v>
      </c>
      <c r="X74" s="19"/>
      <c r="Y74" s="112">
        <v>0</v>
      </c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ht="16.5" thickBot="1">
      <c r="A75" s="6" t="s">
        <v>61</v>
      </c>
      <c r="B75" s="7"/>
      <c r="C75" s="8"/>
      <c r="D75" s="6"/>
      <c r="E75" s="12">
        <f>SUM(E72:E74)</f>
        <v>0</v>
      </c>
      <c r="F75" s="6"/>
      <c r="G75" s="12">
        <f>SUM(G72:G74)</f>
        <v>0</v>
      </c>
      <c r="H75" s="13"/>
      <c r="I75" s="12">
        <f>SUM(I72:I74)</f>
        <v>0</v>
      </c>
      <c r="J75" s="13"/>
      <c r="K75" s="12">
        <f>SUM(K72:K74)</f>
        <v>0</v>
      </c>
      <c r="L75" s="13"/>
      <c r="M75" s="12">
        <f>SUM(M72:M74)</f>
        <v>0</v>
      </c>
      <c r="N75" s="22"/>
      <c r="O75" s="12">
        <f>SUM(O72:O74)</f>
        <v>0</v>
      </c>
      <c r="P75" s="22"/>
      <c r="Q75" s="12">
        <f>SUM(Q72:Q74)</f>
        <v>0</v>
      </c>
      <c r="R75" s="22"/>
      <c r="S75" s="12">
        <f>SUM(S72:S74)</f>
        <v>0</v>
      </c>
      <c r="T75" s="22"/>
      <c r="U75" s="12">
        <f>SUM(U72:U74)</f>
        <v>0</v>
      </c>
      <c r="V75" s="22"/>
      <c r="W75" s="12">
        <f>SUM(W72:W74)</f>
        <v>0</v>
      </c>
      <c r="X75" s="22"/>
      <c r="Y75" s="12">
        <f>SUM(Y72:Y74)</f>
        <v>0</v>
      </c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ht="16.5" thickTop="1">
      <c r="A76" s="6"/>
      <c r="B76" s="7"/>
      <c r="C76" s="8"/>
      <c r="D76" s="6"/>
      <c r="E76" s="22"/>
      <c r="F76" s="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ht="15.75">
      <c r="A77" s="6" t="s">
        <v>76</v>
      </c>
      <c r="B77" s="7"/>
      <c r="C77" s="8"/>
      <c r="D77" s="6"/>
      <c r="E77" s="22"/>
      <c r="F77" s="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ht="15.75">
      <c r="A78" s="14" t="s">
        <v>57</v>
      </c>
      <c r="B78" s="15" t="s">
        <v>21</v>
      </c>
      <c r="C78" s="16">
        <v>1620.1</v>
      </c>
      <c r="E78" s="18">
        <v>0</v>
      </c>
      <c r="G78" s="18">
        <v>3541</v>
      </c>
      <c r="H78" s="20"/>
      <c r="I78" s="18">
        <v>5072.36</v>
      </c>
      <c r="J78" s="20"/>
      <c r="K78" s="18">
        <v>5138</v>
      </c>
      <c r="L78" s="20"/>
      <c r="M78" s="18">
        <v>4762</v>
      </c>
      <c r="N78" s="19"/>
      <c r="O78" s="18">
        <v>5108.4</v>
      </c>
      <c r="P78" s="19"/>
      <c r="Q78" s="39">
        <v>5150</v>
      </c>
      <c r="R78" s="19"/>
      <c r="S78" s="39">
        <v>5150</v>
      </c>
      <c r="T78" s="19"/>
      <c r="U78" s="128">
        <f>+SALARIES!F15</f>
        <v>5150</v>
      </c>
      <c r="V78" s="19"/>
      <c r="W78" s="39">
        <v>0</v>
      </c>
      <c r="X78" s="19"/>
      <c r="Y78" s="39">
        <v>0</v>
      </c>
      <c r="Z78" s="127" t="s">
        <v>58</v>
      </c>
      <c r="AA78" s="127"/>
      <c r="AB78" s="127"/>
      <c r="AC78" s="127"/>
      <c r="AD78" s="127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15.75">
      <c r="A79" s="14" t="s">
        <v>59</v>
      </c>
      <c r="B79" s="15" t="s">
        <v>21</v>
      </c>
      <c r="C79" s="16">
        <f>+C78+0.1</f>
        <v>1620.1999999999998</v>
      </c>
      <c r="E79" s="23">
        <v>0</v>
      </c>
      <c r="G79" s="23">
        <v>0</v>
      </c>
      <c r="H79" s="20"/>
      <c r="I79" s="23">
        <v>0</v>
      </c>
      <c r="J79" s="20"/>
      <c r="K79" s="23">
        <v>0</v>
      </c>
      <c r="L79" s="20"/>
      <c r="M79" s="23">
        <v>0</v>
      </c>
      <c r="N79" s="19"/>
      <c r="O79" s="23">
        <v>0</v>
      </c>
      <c r="P79" s="19"/>
      <c r="Q79" s="41">
        <v>0</v>
      </c>
      <c r="R79" s="19"/>
      <c r="S79" s="41">
        <v>0</v>
      </c>
      <c r="T79" s="19"/>
      <c r="U79" s="41">
        <v>0</v>
      </c>
      <c r="V79" s="19"/>
      <c r="W79" s="112">
        <v>0</v>
      </c>
      <c r="X79" s="19"/>
      <c r="Y79" s="112">
        <v>0</v>
      </c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ht="15.75">
      <c r="A80" s="14" t="s">
        <v>77</v>
      </c>
      <c r="B80" s="15" t="s">
        <v>21</v>
      </c>
      <c r="C80" s="16">
        <v>1620.21</v>
      </c>
      <c r="E80" s="23">
        <v>0</v>
      </c>
      <c r="G80" s="23">
        <v>0</v>
      </c>
      <c r="H80" s="20"/>
      <c r="I80" s="23">
        <v>11378.5</v>
      </c>
      <c r="J80" s="20"/>
      <c r="K80" s="23">
        <v>1880</v>
      </c>
      <c r="L80" s="20"/>
      <c r="M80" s="23">
        <v>0</v>
      </c>
      <c r="N80" s="19"/>
      <c r="O80" s="23">
        <v>0</v>
      </c>
      <c r="P80" s="19"/>
      <c r="Q80" s="41">
        <v>0</v>
      </c>
      <c r="R80" s="19"/>
      <c r="S80" s="41">
        <v>0</v>
      </c>
      <c r="T80" s="19"/>
      <c r="U80" s="41">
        <v>0</v>
      </c>
      <c r="V80" s="19"/>
      <c r="W80" s="112">
        <v>0</v>
      </c>
      <c r="X80" s="19"/>
      <c r="Y80" s="112">
        <v>0</v>
      </c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ht="15.75">
      <c r="A81" s="14" t="s">
        <v>78</v>
      </c>
      <c r="B81" s="15" t="s">
        <v>21</v>
      </c>
      <c r="C81" s="16">
        <v>1620.22</v>
      </c>
      <c r="E81" s="23">
        <v>0</v>
      </c>
      <c r="G81" s="23">
        <v>0</v>
      </c>
      <c r="H81" s="20"/>
      <c r="I81" s="23">
        <v>12061</v>
      </c>
      <c r="J81" s="20"/>
      <c r="K81" s="23">
        <v>6959</v>
      </c>
      <c r="L81" s="20"/>
      <c r="M81" s="23">
        <v>0</v>
      </c>
      <c r="N81" s="19"/>
      <c r="O81" s="23">
        <v>0</v>
      </c>
      <c r="P81" s="19"/>
      <c r="Q81" s="41">
        <v>0</v>
      </c>
      <c r="R81" s="19"/>
      <c r="S81" s="41">
        <v>0</v>
      </c>
      <c r="T81" s="19"/>
      <c r="U81" s="41">
        <v>0</v>
      </c>
      <c r="V81" s="19"/>
      <c r="W81" s="112">
        <v>0</v>
      </c>
      <c r="X81" s="19"/>
      <c r="Y81" s="112">
        <v>0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ht="15.75">
      <c r="A82" s="14" t="s">
        <v>60</v>
      </c>
      <c r="B82" s="15" t="s">
        <v>21</v>
      </c>
      <c r="C82" s="16">
        <f>+C78+0.3</f>
        <v>1620.3999999999999</v>
      </c>
      <c r="E82" s="23">
        <v>38365</v>
      </c>
      <c r="G82" s="23">
        <v>20860</v>
      </c>
      <c r="H82" s="20"/>
      <c r="I82" s="23">
        <v>17865.92</v>
      </c>
      <c r="J82" s="20"/>
      <c r="K82" s="23">
        <v>24723</v>
      </c>
      <c r="L82" s="20"/>
      <c r="M82" s="23">
        <v>22500</v>
      </c>
      <c r="N82" s="19"/>
      <c r="O82" s="23">
        <v>13914.26</v>
      </c>
      <c r="P82" s="19"/>
      <c r="Q82" s="41">
        <v>8500</v>
      </c>
      <c r="R82" s="19"/>
      <c r="S82" s="41">
        <v>28800</v>
      </c>
      <c r="T82" s="19"/>
      <c r="U82" s="41">
        <v>8500</v>
      </c>
      <c r="V82" s="19"/>
      <c r="W82" s="112">
        <v>0</v>
      </c>
      <c r="X82" s="19"/>
      <c r="Y82" s="112">
        <v>0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ht="15.75">
      <c r="A83" s="14" t="s">
        <v>79</v>
      </c>
      <c r="B83" s="15" t="s">
        <v>21</v>
      </c>
      <c r="C83" s="16">
        <v>1620.41</v>
      </c>
      <c r="E83" s="38">
        <v>0</v>
      </c>
      <c r="G83" s="38">
        <v>4070</v>
      </c>
      <c r="H83" s="20"/>
      <c r="I83" s="38">
        <v>1701.28</v>
      </c>
      <c r="J83" s="20"/>
      <c r="K83" s="38">
        <v>2884</v>
      </c>
      <c r="L83" s="20"/>
      <c r="M83" s="38">
        <v>5233</v>
      </c>
      <c r="N83" s="19"/>
      <c r="O83" s="38">
        <v>4293.16</v>
      </c>
      <c r="P83" s="19"/>
      <c r="Q83" s="107">
        <v>4000</v>
      </c>
      <c r="R83" s="19"/>
      <c r="S83" s="107">
        <v>4000</v>
      </c>
      <c r="T83" s="19"/>
      <c r="U83" s="107">
        <v>4000</v>
      </c>
      <c r="V83" s="19"/>
      <c r="W83" s="125">
        <v>0</v>
      </c>
      <c r="X83" s="19"/>
      <c r="Y83" s="125">
        <v>0</v>
      </c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55" ht="15.75">
      <c r="A84" s="14" t="s">
        <v>80</v>
      </c>
      <c r="B84" s="15" t="s">
        <v>21</v>
      </c>
      <c r="C84" s="16">
        <v>1620.42</v>
      </c>
      <c r="E84" s="38">
        <v>0</v>
      </c>
      <c r="G84" s="38">
        <v>2261</v>
      </c>
      <c r="H84" s="20"/>
      <c r="I84" s="38">
        <v>1870.53</v>
      </c>
      <c r="J84" s="20"/>
      <c r="K84" s="38">
        <v>2819</v>
      </c>
      <c r="L84" s="20"/>
      <c r="M84" s="38">
        <v>2705</v>
      </c>
      <c r="N84" s="19"/>
      <c r="O84" s="38">
        <v>1851.59</v>
      </c>
      <c r="P84" s="19"/>
      <c r="Q84" s="107">
        <v>2400</v>
      </c>
      <c r="R84" s="19"/>
      <c r="S84" s="107">
        <v>2400</v>
      </c>
      <c r="T84" s="19"/>
      <c r="U84" s="107">
        <v>2400</v>
      </c>
      <c r="V84" s="19"/>
      <c r="W84" s="125">
        <v>0</v>
      </c>
      <c r="X84" s="19"/>
      <c r="Y84" s="125">
        <v>0</v>
      </c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ht="15.75" customHeight="1" thickBot="1">
      <c r="A85" s="6" t="s">
        <v>61</v>
      </c>
      <c r="B85" s="7"/>
      <c r="C85" s="8"/>
      <c r="D85" s="6"/>
      <c r="E85" s="12">
        <f>SUM(E78:E84)</f>
        <v>38365</v>
      </c>
      <c r="F85" s="6"/>
      <c r="G85" s="12">
        <f>SUM(G78:G84)</f>
        <v>30732</v>
      </c>
      <c r="H85" s="13"/>
      <c r="I85" s="12">
        <f>SUM(I78:I84)</f>
        <v>49949.59</v>
      </c>
      <c r="J85" s="13"/>
      <c r="K85" s="12">
        <f>SUM(K78:K84)</f>
        <v>44403</v>
      </c>
      <c r="L85" s="13"/>
      <c r="M85" s="12">
        <f>SUM(M78:M84)</f>
        <v>35200</v>
      </c>
      <c r="N85" s="22"/>
      <c r="O85" s="12">
        <f>SUM(O78:O84)</f>
        <v>25167.41</v>
      </c>
      <c r="P85" s="22"/>
      <c r="Q85" s="12">
        <f>SUM(Q78:Q84)</f>
        <v>20050</v>
      </c>
      <c r="R85" s="22"/>
      <c r="S85" s="12">
        <f>SUM(S78:S84)</f>
        <v>40350</v>
      </c>
      <c r="T85" s="22"/>
      <c r="U85" s="12">
        <f>SUM(U78:U84)</f>
        <v>20050</v>
      </c>
      <c r="V85" s="22"/>
      <c r="W85" s="12">
        <f>SUM(W78:W84)</f>
        <v>0</v>
      </c>
      <c r="X85" s="22"/>
      <c r="Y85" s="12">
        <f>SUM(Y78:Y84)</f>
        <v>0</v>
      </c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spans="1:55" ht="15.75" customHeight="1" thickTop="1">
      <c r="A86" s="6"/>
      <c r="B86" s="7"/>
      <c r="C86" s="8"/>
      <c r="D86" s="6"/>
      <c r="E86" s="22"/>
      <c r="F86" s="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ht="15.75">
      <c r="A87" s="6" t="s">
        <v>81</v>
      </c>
      <c r="B87" s="7"/>
      <c r="C87" s="8"/>
      <c r="D87" s="6"/>
      <c r="E87" s="22"/>
      <c r="F87" s="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ht="15.75">
      <c r="A88" s="14" t="s">
        <v>57</v>
      </c>
      <c r="B88" s="15" t="s">
        <v>21</v>
      </c>
      <c r="C88" s="16">
        <v>1680.1</v>
      </c>
      <c r="E88" s="18">
        <v>0</v>
      </c>
      <c r="G88" s="18">
        <v>0</v>
      </c>
      <c r="H88" s="20"/>
      <c r="I88" s="18">
        <v>0</v>
      </c>
      <c r="J88" s="20"/>
      <c r="K88" s="18">
        <v>0</v>
      </c>
      <c r="L88" s="20"/>
      <c r="M88" s="18">
        <v>0</v>
      </c>
      <c r="N88" s="19"/>
      <c r="O88" s="18">
        <v>0</v>
      </c>
      <c r="P88" s="19"/>
      <c r="Q88" s="39">
        <v>0</v>
      </c>
      <c r="R88" s="19"/>
      <c r="S88" s="39">
        <v>0</v>
      </c>
      <c r="T88" s="19"/>
      <c r="U88" s="39">
        <v>0</v>
      </c>
      <c r="V88" s="19"/>
      <c r="W88" s="111">
        <v>0</v>
      </c>
      <c r="X88" s="19"/>
      <c r="Y88" s="111">
        <v>0</v>
      </c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ht="15.75">
      <c r="A89" s="14" t="s">
        <v>59</v>
      </c>
      <c r="B89" s="15" t="s">
        <v>21</v>
      </c>
      <c r="C89" s="16">
        <f>+C88+0.1</f>
        <v>1680.1999999999998</v>
      </c>
      <c r="E89" s="23">
        <v>0</v>
      </c>
      <c r="G89" s="23">
        <v>0</v>
      </c>
      <c r="H89" s="20"/>
      <c r="I89" s="23">
        <v>0</v>
      </c>
      <c r="J89" s="20"/>
      <c r="K89" s="23">
        <v>0</v>
      </c>
      <c r="L89" s="20"/>
      <c r="M89" s="23">
        <v>0</v>
      </c>
      <c r="N89" s="19"/>
      <c r="O89" s="23">
        <v>0</v>
      </c>
      <c r="P89" s="19"/>
      <c r="Q89" s="41">
        <v>0</v>
      </c>
      <c r="R89" s="19"/>
      <c r="S89" s="41">
        <v>0</v>
      </c>
      <c r="T89" s="19"/>
      <c r="U89" s="41">
        <v>0</v>
      </c>
      <c r="V89" s="19"/>
      <c r="W89" s="112">
        <v>0</v>
      </c>
      <c r="X89" s="19"/>
      <c r="Y89" s="112">
        <v>0</v>
      </c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ht="15.75">
      <c r="A90" s="14" t="s">
        <v>60</v>
      </c>
      <c r="B90" s="15" t="s">
        <v>21</v>
      </c>
      <c r="C90" s="16">
        <f>+C88+0.3</f>
        <v>1680.3999999999999</v>
      </c>
      <c r="E90" s="23">
        <v>0</v>
      </c>
      <c r="G90" s="23">
        <v>5272</v>
      </c>
      <c r="H90" s="20"/>
      <c r="I90" s="23">
        <v>6431</v>
      </c>
      <c r="J90" s="20"/>
      <c r="K90" s="23">
        <v>10274</v>
      </c>
      <c r="L90" s="20"/>
      <c r="M90" s="23">
        <v>6659</v>
      </c>
      <c r="N90" s="19"/>
      <c r="O90" s="23">
        <v>5912.22</v>
      </c>
      <c r="P90" s="19"/>
      <c r="Q90" s="41">
        <v>10200</v>
      </c>
      <c r="R90" s="19"/>
      <c r="S90" s="41">
        <v>10200</v>
      </c>
      <c r="T90" s="19"/>
      <c r="U90" s="41">
        <v>10200</v>
      </c>
      <c r="V90" s="19"/>
      <c r="W90" s="112">
        <v>0</v>
      </c>
      <c r="X90" s="19"/>
      <c r="Y90" s="112">
        <v>0</v>
      </c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spans="1:55" ht="16.5" thickBot="1">
      <c r="A91" s="6" t="s">
        <v>61</v>
      </c>
      <c r="B91" s="7"/>
      <c r="C91" s="8"/>
      <c r="D91" s="6"/>
      <c r="E91" s="12">
        <f>SUM(E88:E90)</f>
        <v>0</v>
      </c>
      <c r="F91" s="6"/>
      <c r="G91" s="12">
        <f>SUM(G88:G90)</f>
        <v>5272</v>
      </c>
      <c r="H91" s="13"/>
      <c r="I91" s="12">
        <f>SUM(I88:I90)</f>
        <v>6431</v>
      </c>
      <c r="J91" s="13"/>
      <c r="K91" s="12">
        <f>SUM(K88:K90)</f>
        <v>10274</v>
      </c>
      <c r="L91" s="13"/>
      <c r="M91" s="12">
        <f>SUM(M88:M90)</f>
        <v>6659</v>
      </c>
      <c r="N91" s="22"/>
      <c r="O91" s="12">
        <f>SUM(O88:O90)</f>
        <v>5912.22</v>
      </c>
      <c r="P91" s="22"/>
      <c r="Q91" s="12">
        <f>SUM(Q88:Q90)</f>
        <v>10200</v>
      </c>
      <c r="R91" s="22"/>
      <c r="S91" s="12">
        <f>SUM(S88:S90)</f>
        <v>10200</v>
      </c>
      <c r="T91" s="22"/>
      <c r="U91" s="12">
        <f>SUM(U88:U90)</f>
        <v>10200</v>
      </c>
      <c r="V91" s="22"/>
      <c r="W91" s="12">
        <f>SUM(W88:W90)</f>
        <v>0</v>
      </c>
      <c r="X91" s="22"/>
      <c r="Y91" s="12">
        <f>SUM(Y88:Y90)</f>
        <v>0</v>
      </c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spans="1:55" ht="16.5" thickTop="1">
      <c r="A92" s="6"/>
      <c r="B92" s="7"/>
      <c r="C92" s="8"/>
      <c r="D92" s="6"/>
      <c r="E92" s="22"/>
      <c r="F92" s="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55" ht="15.75">
      <c r="A93" s="6" t="s">
        <v>82</v>
      </c>
      <c r="B93" s="7"/>
      <c r="C93" s="8"/>
      <c r="D93" s="6"/>
      <c r="E93" s="22"/>
      <c r="F93" s="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spans="1:55" ht="15.75">
      <c r="A94" s="14" t="s">
        <v>83</v>
      </c>
      <c r="B94" s="15" t="s">
        <v>21</v>
      </c>
      <c r="C94" s="16">
        <v>1910.4</v>
      </c>
      <c r="E94" s="18">
        <v>21465</v>
      </c>
      <c r="G94" s="18">
        <v>22621</v>
      </c>
      <c r="H94" s="20"/>
      <c r="I94" s="18">
        <v>24370.05</v>
      </c>
      <c r="J94" s="20"/>
      <c r="K94" s="18">
        <v>24017</v>
      </c>
      <c r="L94" s="20"/>
      <c r="M94" s="18">
        <v>26227</v>
      </c>
      <c r="N94" s="19"/>
      <c r="O94" s="18">
        <v>26227.46</v>
      </c>
      <c r="P94" s="19"/>
      <c r="Q94" s="39">
        <v>28500</v>
      </c>
      <c r="R94" s="19"/>
      <c r="S94" s="39">
        <v>28900</v>
      </c>
      <c r="T94" s="19"/>
      <c r="U94" s="39">
        <v>32500</v>
      </c>
      <c r="V94" s="19"/>
      <c r="W94" s="111">
        <v>0</v>
      </c>
      <c r="X94" s="19"/>
      <c r="Y94" s="111">
        <v>0</v>
      </c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spans="1:55" ht="15.75">
      <c r="A95" s="14" t="s">
        <v>84</v>
      </c>
      <c r="B95" s="15" t="s">
        <v>21</v>
      </c>
      <c r="C95" s="16">
        <v>1920.4</v>
      </c>
      <c r="E95" s="18">
        <v>0</v>
      </c>
      <c r="G95" s="18">
        <v>800</v>
      </c>
      <c r="H95" s="20"/>
      <c r="I95" s="18">
        <v>1000</v>
      </c>
      <c r="J95" s="20"/>
      <c r="K95" s="18">
        <v>1000</v>
      </c>
      <c r="L95" s="20"/>
      <c r="M95" s="18">
        <v>800</v>
      </c>
      <c r="N95" s="19"/>
      <c r="O95" s="18">
        <v>1175</v>
      </c>
      <c r="P95" s="19"/>
      <c r="Q95" s="39">
        <v>1300</v>
      </c>
      <c r="R95" s="19"/>
      <c r="S95" s="39">
        <v>1300</v>
      </c>
      <c r="T95" s="19"/>
      <c r="U95" s="39">
        <v>1300</v>
      </c>
      <c r="V95" s="19"/>
      <c r="W95" s="111">
        <v>0</v>
      </c>
      <c r="X95" s="19"/>
      <c r="Y95" s="111">
        <v>0</v>
      </c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ht="15.75">
      <c r="A96" s="14" t="s">
        <v>85</v>
      </c>
      <c r="B96" s="15" t="s">
        <v>21</v>
      </c>
      <c r="C96" s="16">
        <v>1950.4</v>
      </c>
      <c r="E96" s="23">
        <v>0</v>
      </c>
      <c r="G96" s="23">
        <v>0</v>
      </c>
      <c r="H96" s="20"/>
      <c r="I96" s="23">
        <v>0</v>
      </c>
      <c r="J96" s="20"/>
      <c r="K96" s="23">
        <v>0</v>
      </c>
      <c r="L96" s="20"/>
      <c r="M96" s="23">
        <v>0</v>
      </c>
      <c r="N96" s="19"/>
      <c r="O96" s="23">
        <v>0</v>
      </c>
      <c r="P96" s="19"/>
      <c r="Q96" s="41">
        <v>0</v>
      </c>
      <c r="R96" s="19"/>
      <c r="S96" s="41">
        <v>0</v>
      </c>
      <c r="T96" s="19"/>
      <c r="U96" s="41">
        <v>0</v>
      </c>
      <c r="V96" s="19"/>
      <c r="W96" s="112">
        <v>0</v>
      </c>
      <c r="X96" s="19"/>
      <c r="Y96" s="112">
        <v>0</v>
      </c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1:55" ht="15.75">
      <c r="A97" s="14" t="s">
        <v>86</v>
      </c>
      <c r="B97" s="15" t="s">
        <v>21</v>
      </c>
      <c r="C97" s="16">
        <v>1990.4</v>
      </c>
      <c r="E97" s="23">
        <v>0</v>
      </c>
      <c r="G97" s="23">
        <v>0</v>
      </c>
      <c r="H97" s="20"/>
      <c r="I97" s="23">
        <v>0</v>
      </c>
      <c r="J97" s="20"/>
      <c r="K97" s="23">
        <v>0</v>
      </c>
      <c r="L97" s="20"/>
      <c r="M97" s="23">
        <v>0</v>
      </c>
      <c r="N97" s="19"/>
      <c r="O97" s="23">
        <v>0</v>
      </c>
      <c r="P97" s="19"/>
      <c r="Q97" s="41">
        <v>50000</v>
      </c>
      <c r="R97" s="19"/>
      <c r="S97" s="41">
        <v>50000</v>
      </c>
      <c r="T97" s="19"/>
      <c r="U97" s="41"/>
      <c r="V97" s="19"/>
      <c r="W97" s="112">
        <v>0</v>
      </c>
      <c r="X97" s="19"/>
      <c r="Y97" s="112">
        <v>0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ht="16.5" thickBot="1">
      <c r="A98" s="6" t="s">
        <v>61</v>
      </c>
      <c r="B98" s="7"/>
      <c r="C98" s="8"/>
      <c r="D98" s="6"/>
      <c r="E98" s="12">
        <f>SUM(E94:E97)</f>
        <v>21465</v>
      </c>
      <c r="F98" s="6"/>
      <c r="G98" s="12">
        <f>SUM(G94:G97)</f>
        <v>23421</v>
      </c>
      <c r="H98" s="13"/>
      <c r="I98" s="12">
        <f>SUM(I94:I97)</f>
        <v>25370.05</v>
      </c>
      <c r="J98" s="13"/>
      <c r="K98" s="12">
        <f>SUM(K94:K97)</f>
        <v>25017</v>
      </c>
      <c r="L98" s="13"/>
      <c r="M98" s="12">
        <f>SUM(M94:M97)</f>
        <v>27027</v>
      </c>
      <c r="N98" s="22"/>
      <c r="O98" s="12">
        <f>SUM(O94:O97)</f>
        <v>27402.46</v>
      </c>
      <c r="P98" s="22"/>
      <c r="Q98" s="12">
        <f>SUM(Q94:Q97)</f>
        <v>79800</v>
      </c>
      <c r="R98" s="22"/>
      <c r="S98" s="12">
        <f>SUM(S94:S97)</f>
        <v>80200</v>
      </c>
      <c r="T98" s="22"/>
      <c r="U98" s="12">
        <f>SUM(U94:U97)</f>
        <v>33800</v>
      </c>
      <c r="V98" s="22"/>
      <c r="W98" s="12">
        <f>SUM(W94:W97)</f>
        <v>0</v>
      </c>
      <c r="X98" s="22"/>
      <c r="Y98" s="12">
        <f>SUM(Y94:Y97)</f>
        <v>0</v>
      </c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55" ht="16.5" thickTop="1">
      <c r="A99" s="6"/>
      <c r="B99" s="7"/>
      <c r="C99" s="8"/>
      <c r="D99" s="6"/>
      <c r="E99" s="22"/>
      <c r="F99" s="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spans="1:55" ht="15.75">
      <c r="A100" s="6" t="s">
        <v>87</v>
      </c>
      <c r="B100" s="7"/>
      <c r="C100" s="8"/>
      <c r="D100" s="6"/>
      <c r="E100" s="22"/>
      <c r="F100" s="6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55" ht="15.75">
      <c r="A101" s="6" t="s">
        <v>88</v>
      </c>
      <c r="B101" s="7"/>
      <c r="C101" s="8"/>
      <c r="D101" s="6"/>
      <c r="E101" s="22"/>
      <c r="F101" s="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spans="1:55" ht="16.5" thickBot="1">
      <c r="A102" s="6" t="s">
        <v>89</v>
      </c>
      <c r="B102" s="7"/>
      <c r="C102" s="8"/>
      <c r="D102" s="6"/>
      <c r="E102" s="27" t="e">
        <f>+E98+E91+#REF!+#REF!+#REF!+#REF!+#REF!+E85+#REF!+#REF!+E69+#REF!+#REF!+E63+E59+#REF!+E52+#REF!+#REF!+E44+E38+#REF!+#REF!+E32+#REF!+E25+E16+E75</f>
        <v>#REF!</v>
      </c>
      <c r="F102" s="6"/>
      <c r="G102" s="27">
        <f>+G16+G25+G32+G38+G44+G52+G59+G63+G69+G75+G85+G91+G98</f>
        <v>180839</v>
      </c>
      <c r="H102" s="13"/>
      <c r="I102" s="27">
        <f>+I16+I25+I32+I38+I44+I52+I59+I63+I69+I75+I85+I91+I98</f>
        <v>198952.97999999998</v>
      </c>
      <c r="J102" s="13"/>
      <c r="K102" s="27">
        <f>+K16+K25+K32+K38+K44+K52+K59+K63+K69+K75+K85+K91+K98</f>
        <v>188678.13</v>
      </c>
      <c r="L102" s="13"/>
      <c r="M102" s="27">
        <f>+M16+M25+M32+M38+M44+M52+M59+M63+M69+M75+M85+M91+M98</f>
        <v>176588</v>
      </c>
      <c r="N102" s="22"/>
      <c r="O102" s="27">
        <f>+O16+O25+O32+O38+O44+O52+O59+O63+O69+O75+O85+O91+O98</f>
        <v>180266.91999999998</v>
      </c>
      <c r="P102" s="22"/>
      <c r="Q102" s="27">
        <f>+Q16+Q25+Q32+Q38+Q44+Q52+Q59+Q63+Q69+Q75+Q85+Q91+Q98</f>
        <v>248750</v>
      </c>
      <c r="R102" s="22"/>
      <c r="S102" s="27">
        <f>+S16+S25+S32+S38+S44+S52+S59+S63+S69+S75+S85+S91+S98</f>
        <v>269450</v>
      </c>
      <c r="T102" s="22"/>
      <c r="U102" s="27">
        <f>+U16+U25+U32+U38+U44+U52+U59+U63+U69+U75+U85+U91+U98</f>
        <v>204050</v>
      </c>
      <c r="V102" s="22"/>
      <c r="W102" s="27">
        <f>+W16+W25+W32+W38+W44+W52+W59+W63+W69+W75+W85+W91+W98</f>
        <v>0</v>
      </c>
      <c r="X102" s="22"/>
      <c r="Y102" s="27">
        <f>+Y16+Y25+Y32+Y38+Y44+Y52+Y59+Y63+Y69+Y75+Y85+Y91+Y98</f>
        <v>0</v>
      </c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spans="1:55" ht="3.75" customHeight="1" thickBot="1">
      <c r="A103" s="6"/>
      <c r="B103" s="7"/>
      <c r="C103" s="8"/>
      <c r="D103" s="6"/>
      <c r="E103" s="29"/>
      <c r="F103" s="6"/>
      <c r="G103" s="29"/>
      <c r="H103" s="13"/>
      <c r="I103" s="29"/>
      <c r="J103" s="13"/>
      <c r="K103" s="29"/>
      <c r="L103" s="13"/>
      <c r="M103" s="29"/>
      <c r="N103" s="22"/>
      <c r="O103" s="29"/>
      <c r="P103" s="22"/>
      <c r="Q103" s="29"/>
      <c r="R103" s="22"/>
      <c r="S103" s="29"/>
      <c r="T103" s="22"/>
      <c r="U103" s="29"/>
      <c r="V103" s="22"/>
      <c r="W103" s="29"/>
      <c r="X103" s="22"/>
      <c r="Y103" s="2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spans="1:55" ht="15.75">
      <c r="A104" s="6"/>
      <c r="B104" s="7"/>
      <c r="C104" s="8"/>
      <c r="D104" s="6"/>
      <c r="E104" s="22"/>
      <c r="F104" s="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spans="1:55" ht="15.75" customHeight="1">
      <c r="A105" s="6"/>
      <c r="B105" s="7"/>
      <c r="C105" s="8"/>
      <c r="D105" s="6"/>
      <c r="E105" s="22"/>
      <c r="F105" s="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spans="1:55" ht="15.75" customHeight="1">
      <c r="A106" s="6"/>
      <c r="B106" s="7"/>
      <c r="C106" s="8"/>
      <c r="D106" s="6"/>
      <c r="E106" s="22"/>
      <c r="F106" s="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spans="1:55" ht="15.75" customHeight="1">
      <c r="A107" s="6" t="s">
        <v>90</v>
      </c>
      <c r="B107" s="7"/>
      <c r="C107" s="8"/>
      <c r="D107" s="6"/>
      <c r="E107" s="22"/>
      <c r="F107" s="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spans="1:55" ht="15.75" customHeight="1">
      <c r="A108" s="6"/>
      <c r="B108" s="7"/>
      <c r="C108" s="8"/>
      <c r="D108" s="6"/>
      <c r="E108" s="22"/>
      <c r="F108" s="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spans="1:55" ht="15.75" customHeight="1">
      <c r="A109" s="6" t="s">
        <v>91</v>
      </c>
      <c r="B109" s="7"/>
      <c r="C109" s="8"/>
      <c r="D109" s="6"/>
      <c r="E109" s="22"/>
      <c r="F109" s="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spans="1:55" ht="15.75" customHeight="1">
      <c r="A110" s="14" t="s">
        <v>57</v>
      </c>
      <c r="B110" s="15" t="s">
        <v>21</v>
      </c>
      <c r="C110" s="16">
        <v>3520.1</v>
      </c>
      <c r="E110" s="18">
        <v>0</v>
      </c>
      <c r="G110" s="18">
        <v>4429</v>
      </c>
      <c r="H110" s="20"/>
      <c r="I110" s="18">
        <v>4496.06</v>
      </c>
      <c r="J110" s="20"/>
      <c r="K110" s="18">
        <v>4500</v>
      </c>
      <c r="L110" s="20"/>
      <c r="M110" s="18">
        <v>4500</v>
      </c>
      <c r="N110" s="19"/>
      <c r="O110" s="18">
        <v>4500</v>
      </c>
      <c r="P110" s="19"/>
      <c r="Q110" s="39">
        <v>4500</v>
      </c>
      <c r="R110" s="19"/>
      <c r="S110" s="39">
        <v>4500</v>
      </c>
      <c r="T110" s="19"/>
      <c r="U110" s="128">
        <f>+SALARIES!F16</f>
        <v>4650</v>
      </c>
      <c r="V110" s="19"/>
      <c r="W110" s="39">
        <v>0</v>
      </c>
      <c r="X110" s="19"/>
      <c r="Y110" s="39">
        <v>0</v>
      </c>
      <c r="Z110" s="127" t="s">
        <v>92</v>
      </c>
      <c r="AA110" s="127"/>
      <c r="AB110" s="127"/>
      <c r="AC110" s="127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spans="1:55" ht="15.75" customHeight="1">
      <c r="A111" s="14" t="s">
        <v>59</v>
      </c>
      <c r="B111" s="15" t="s">
        <v>21</v>
      </c>
      <c r="C111" s="16">
        <f>+C110+0.1</f>
        <v>3520.2</v>
      </c>
      <c r="E111" s="23">
        <v>0</v>
      </c>
      <c r="G111" s="23">
        <v>0</v>
      </c>
      <c r="H111" s="20"/>
      <c r="I111" s="23">
        <v>0</v>
      </c>
      <c r="J111" s="20"/>
      <c r="K111" s="23">
        <v>0</v>
      </c>
      <c r="L111" s="20"/>
      <c r="M111" s="23">
        <v>0</v>
      </c>
      <c r="N111" s="19"/>
      <c r="O111" s="23">
        <v>0</v>
      </c>
      <c r="P111" s="19"/>
      <c r="Q111" s="41">
        <v>0</v>
      </c>
      <c r="R111" s="19"/>
      <c r="S111" s="41">
        <v>0</v>
      </c>
      <c r="T111" s="19"/>
      <c r="U111" s="41">
        <v>0</v>
      </c>
      <c r="V111" s="19"/>
      <c r="W111" s="112">
        <v>0</v>
      </c>
      <c r="X111" s="19"/>
      <c r="Y111" s="112">
        <v>0</v>
      </c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spans="1:55" ht="15.75" customHeight="1">
      <c r="A112" s="14" t="s">
        <v>60</v>
      </c>
      <c r="B112" s="15" t="s">
        <v>21</v>
      </c>
      <c r="C112" s="16">
        <f>+C110+0.3</f>
        <v>3520.4</v>
      </c>
      <c r="E112" s="23">
        <v>2007</v>
      </c>
      <c r="G112" s="23">
        <v>0</v>
      </c>
      <c r="H112" s="20"/>
      <c r="I112" s="23">
        <v>555.06</v>
      </c>
      <c r="J112" s="20"/>
      <c r="K112" s="23">
        <v>0</v>
      </c>
      <c r="L112" s="20"/>
      <c r="M112" s="23">
        <v>70</v>
      </c>
      <c r="N112" s="19"/>
      <c r="O112" s="23">
        <v>0</v>
      </c>
      <c r="P112" s="19"/>
      <c r="Q112" s="41">
        <v>500</v>
      </c>
      <c r="R112" s="19"/>
      <c r="S112" s="41">
        <v>500</v>
      </c>
      <c r="T112" s="19"/>
      <c r="U112" s="41">
        <v>500</v>
      </c>
      <c r="V112" s="19"/>
      <c r="W112" s="112">
        <v>0</v>
      </c>
      <c r="X112" s="19"/>
      <c r="Y112" s="112">
        <v>0</v>
      </c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spans="1:55" ht="15.75" customHeight="1" thickBot="1">
      <c r="A113" s="6" t="s">
        <v>61</v>
      </c>
      <c r="B113" s="7"/>
      <c r="C113" s="8"/>
      <c r="D113" s="6"/>
      <c r="E113" s="12">
        <f>SUM(E110:E112)</f>
        <v>2007</v>
      </c>
      <c r="F113" s="6"/>
      <c r="G113" s="12">
        <f>SUM(G110:G112)</f>
        <v>4429</v>
      </c>
      <c r="H113" s="13"/>
      <c r="I113" s="12">
        <f>SUM(I110:I112)</f>
        <v>5051.120000000001</v>
      </c>
      <c r="J113" s="13"/>
      <c r="K113" s="12">
        <f>SUM(K110:K112)</f>
        <v>4500</v>
      </c>
      <c r="L113" s="13"/>
      <c r="M113" s="12">
        <f>SUM(M110:M112)</f>
        <v>4570</v>
      </c>
      <c r="N113" s="22"/>
      <c r="O113" s="12">
        <f>SUM(O110:O112)</f>
        <v>4500</v>
      </c>
      <c r="P113" s="22"/>
      <c r="Q113" s="12">
        <f>SUM(Q110:Q112)</f>
        <v>5000</v>
      </c>
      <c r="R113" s="22"/>
      <c r="S113" s="12">
        <f>SUM(S110:S112)</f>
        <v>5000</v>
      </c>
      <c r="T113" s="22"/>
      <c r="U113" s="12">
        <f>SUM(U110:U112)</f>
        <v>5150</v>
      </c>
      <c r="V113" s="22"/>
      <c r="W113" s="12">
        <f>SUM(W110:W112)</f>
        <v>0</v>
      </c>
      <c r="X113" s="22"/>
      <c r="Y113" s="12">
        <f>SUM(Y110:Y112)</f>
        <v>0</v>
      </c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spans="1:55" ht="15.75" customHeight="1" thickTop="1">
      <c r="A114" s="6"/>
      <c r="B114" s="7"/>
      <c r="C114" s="8"/>
      <c r="D114" s="6"/>
      <c r="E114" s="22"/>
      <c r="F114" s="6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spans="1:55" ht="12" customHeight="1">
      <c r="A115" s="6"/>
      <c r="B115" s="7"/>
      <c r="C115" s="8"/>
      <c r="D115" s="6"/>
      <c r="E115" s="22"/>
      <c r="F115" s="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spans="1:55" ht="15.75">
      <c r="A116" s="6" t="s">
        <v>93</v>
      </c>
      <c r="B116" s="7"/>
      <c r="C116" s="8"/>
      <c r="D116" s="6"/>
      <c r="E116" s="22"/>
      <c r="F116" s="6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spans="1:55" ht="15.75" customHeight="1" thickBot="1">
      <c r="A117" s="6" t="s">
        <v>90</v>
      </c>
      <c r="B117" s="7"/>
      <c r="C117" s="8"/>
      <c r="D117" s="6"/>
      <c r="E117" s="27" t="e">
        <f>+#REF!+#REF!+#REF!+#REF!+#REF!+E113+#REF!+#REF!+#REF!+#REF!+#REF!+#REF!+#REF!</f>
        <v>#REF!</v>
      </c>
      <c r="F117" s="6"/>
      <c r="G117" s="27">
        <f>+G113</f>
        <v>4429</v>
      </c>
      <c r="H117" s="13"/>
      <c r="I117" s="27">
        <f>+I113</f>
        <v>5051.120000000001</v>
      </c>
      <c r="J117" s="13"/>
      <c r="K117" s="27">
        <f>+K113</f>
        <v>4500</v>
      </c>
      <c r="L117" s="13"/>
      <c r="M117" s="27">
        <f>+M113</f>
        <v>4570</v>
      </c>
      <c r="N117" s="22"/>
      <c r="O117" s="27">
        <f>+O113</f>
        <v>4500</v>
      </c>
      <c r="P117" s="22"/>
      <c r="Q117" s="27">
        <f>+Q113</f>
        <v>5000</v>
      </c>
      <c r="R117" s="22"/>
      <c r="S117" s="27">
        <f>+S113</f>
        <v>5000</v>
      </c>
      <c r="T117" s="22"/>
      <c r="U117" s="27">
        <f>+U113</f>
        <v>5150</v>
      </c>
      <c r="V117" s="22"/>
      <c r="W117" s="27">
        <f>+W113</f>
        <v>0</v>
      </c>
      <c r="X117" s="22"/>
      <c r="Y117" s="27">
        <f>+Y113</f>
        <v>0</v>
      </c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1:55" ht="3" customHeight="1" thickBot="1">
      <c r="A118" s="6"/>
      <c r="B118" s="7"/>
      <c r="C118" s="8"/>
      <c r="D118" s="6"/>
      <c r="E118" s="29"/>
      <c r="F118" s="6"/>
      <c r="G118" s="29"/>
      <c r="H118" s="13"/>
      <c r="I118" s="29"/>
      <c r="J118" s="13"/>
      <c r="K118" s="29"/>
      <c r="L118" s="13"/>
      <c r="M118" s="29"/>
      <c r="N118" s="22"/>
      <c r="O118" s="29"/>
      <c r="P118" s="22"/>
      <c r="Q118" s="29"/>
      <c r="R118" s="22"/>
      <c r="S118" s="29"/>
      <c r="T118" s="22"/>
      <c r="U118" s="29"/>
      <c r="V118" s="22"/>
      <c r="W118" s="29"/>
      <c r="X118" s="22"/>
      <c r="Y118" s="2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spans="1:55" ht="15.75" customHeight="1">
      <c r="A119" s="6"/>
      <c r="B119" s="7"/>
      <c r="C119" s="8"/>
      <c r="D119" s="6"/>
      <c r="E119" s="22"/>
      <c r="F119" s="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1:55" ht="15.75">
      <c r="A120" s="6"/>
      <c r="B120" s="7"/>
      <c r="C120" s="8"/>
      <c r="D120" s="6"/>
      <c r="E120" s="22"/>
      <c r="F120" s="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1:55" ht="15.75">
      <c r="A121" s="6" t="s">
        <v>94</v>
      </c>
      <c r="B121" s="7"/>
      <c r="C121" s="8"/>
      <c r="D121" s="6"/>
      <c r="E121" s="22"/>
      <c r="F121" s="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</row>
    <row r="122" spans="1:55" ht="15.75" hidden="1">
      <c r="A122" s="6"/>
      <c r="B122" s="7"/>
      <c r="C122" s="8"/>
      <c r="D122" s="6"/>
      <c r="E122" s="22"/>
      <c r="F122" s="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</row>
    <row r="123" spans="1:55" ht="15.75" hidden="1">
      <c r="A123" s="6" t="s">
        <v>95</v>
      </c>
      <c r="B123" s="7"/>
      <c r="C123" s="8"/>
      <c r="D123" s="6"/>
      <c r="E123" s="22"/>
      <c r="F123" s="6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</row>
    <row r="124" spans="1:55" ht="15.75" hidden="1">
      <c r="A124" s="6" t="s">
        <v>57</v>
      </c>
      <c r="B124" s="7" t="s">
        <v>21</v>
      </c>
      <c r="C124" s="8">
        <v>4010.1</v>
      </c>
      <c r="D124" s="6"/>
      <c r="E124" s="11"/>
      <c r="F124" s="6"/>
      <c r="G124" s="11"/>
      <c r="H124" s="13"/>
      <c r="I124" s="11"/>
      <c r="J124" s="13"/>
      <c r="K124" s="11"/>
      <c r="L124" s="13"/>
      <c r="M124" s="11"/>
      <c r="N124" s="22"/>
      <c r="O124" s="11"/>
      <c r="P124" s="22"/>
      <c r="Q124" s="11"/>
      <c r="R124" s="22"/>
      <c r="S124" s="11"/>
      <c r="T124" s="22"/>
      <c r="U124" s="11"/>
      <c r="V124" s="22"/>
      <c r="W124" s="11"/>
      <c r="X124" s="22"/>
      <c r="Y124" s="11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</row>
    <row r="125" spans="1:55" ht="15.75" hidden="1">
      <c r="A125" s="6" t="s">
        <v>59</v>
      </c>
      <c r="B125" s="7" t="s">
        <v>21</v>
      </c>
      <c r="C125" s="8">
        <f>+C124+0.1</f>
        <v>4010.2</v>
      </c>
      <c r="D125" s="6"/>
      <c r="E125" s="37"/>
      <c r="F125" s="6"/>
      <c r="G125" s="37"/>
      <c r="H125" s="13"/>
      <c r="I125" s="37"/>
      <c r="J125" s="13"/>
      <c r="K125" s="37"/>
      <c r="L125" s="13"/>
      <c r="M125" s="37"/>
      <c r="N125" s="22"/>
      <c r="O125" s="37"/>
      <c r="P125" s="22"/>
      <c r="Q125" s="37"/>
      <c r="R125" s="22"/>
      <c r="S125" s="37"/>
      <c r="T125" s="22"/>
      <c r="U125" s="37"/>
      <c r="V125" s="22"/>
      <c r="W125" s="37"/>
      <c r="X125" s="22"/>
      <c r="Y125" s="37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</row>
    <row r="126" spans="1:55" ht="15.75" hidden="1">
      <c r="A126" s="6" t="s">
        <v>60</v>
      </c>
      <c r="B126" s="7" t="s">
        <v>21</v>
      </c>
      <c r="C126" s="8">
        <f>+C124+0.3</f>
        <v>4010.4</v>
      </c>
      <c r="D126" s="6"/>
      <c r="E126" s="37"/>
      <c r="F126" s="6"/>
      <c r="G126" s="37"/>
      <c r="H126" s="13"/>
      <c r="I126" s="37"/>
      <c r="J126" s="13"/>
      <c r="K126" s="37"/>
      <c r="L126" s="13"/>
      <c r="M126" s="37"/>
      <c r="N126" s="22"/>
      <c r="O126" s="37"/>
      <c r="P126" s="22"/>
      <c r="Q126" s="37"/>
      <c r="R126" s="22"/>
      <c r="S126" s="37"/>
      <c r="T126" s="22"/>
      <c r="U126" s="37"/>
      <c r="V126" s="22"/>
      <c r="W126" s="37"/>
      <c r="X126" s="22"/>
      <c r="Y126" s="37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1:55" ht="16.5" hidden="1" thickBot="1">
      <c r="A127" s="6" t="s">
        <v>61</v>
      </c>
      <c r="B127" s="7"/>
      <c r="C127" s="8"/>
      <c r="D127" s="6"/>
      <c r="E127" s="12">
        <f>SUM(E124:E126)</f>
        <v>0</v>
      </c>
      <c r="F127" s="6"/>
      <c r="G127" s="12">
        <f>SUM(G124:G126)</f>
        <v>0</v>
      </c>
      <c r="H127" s="13"/>
      <c r="I127" s="12">
        <f>SUM(I124:I126)</f>
        <v>0</v>
      </c>
      <c r="J127" s="13"/>
      <c r="K127" s="12">
        <f>SUM(K124:K126)</f>
        <v>0</v>
      </c>
      <c r="L127" s="13"/>
      <c r="M127" s="12">
        <f>SUM(M124:M126)</f>
        <v>0</v>
      </c>
      <c r="N127" s="22"/>
      <c r="O127" s="12">
        <f>SUM(O124:O126)</f>
        <v>0</v>
      </c>
      <c r="P127" s="22"/>
      <c r="Q127" s="12">
        <f>SUM(Q124:Q126)</f>
        <v>0</v>
      </c>
      <c r="R127" s="22"/>
      <c r="S127" s="12">
        <f>SUM(S124:S126)</f>
        <v>0</v>
      </c>
      <c r="T127" s="22"/>
      <c r="U127" s="12">
        <f>SUM(U124:U126)</f>
        <v>0</v>
      </c>
      <c r="V127" s="22"/>
      <c r="W127" s="12">
        <f>SUM(W124:W126)</f>
        <v>0</v>
      </c>
      <c r="X127" s="22"/>
      <c r="Y127" s="12">
        <f>SUM(Y124:Y126)</f>
        <v>0</v>
      </c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1:55" ht="15.75">
      <c r="A128" s="6"/>
      <c r="B128" s="7"/>
      <c r="C128" s="8"/>
      <c r="D128" s="6"/>
      <c r="E128" s="22"/>
      <c r="F128" s="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</row>
    <row r="129" spans="1:55" ht="15.75">
      <c r="A129" s="6" t="s">
        <v>96</v>
      </c>
      <c r="B129" s="7"/>
      <c r="C129" s="8"/>
      <c r="D129" s="6"/>
      <c r="E129" s="22"/>
      <c r="F129" s="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</row>
    <row r="130" spans="1:55" ht="15.75">
      <c r="A130" s="14" t="s">
        <v>57</v>
      </c>
      <c r="B130" s="15" t="s">
        <v>21</v>
      </c>
      <c r="C130" s="16">
        <v>4020.1</v>
      </c>
      <c r="E130" s="18">
        <v>1000</v>
      </c>
      <c r="G130" s="18">
        <v>1750</v>
      </c>
      <c r="H130" s="20"/>
      <c r="I130" s="18">
        <v>1750</v>
      </c>
      <c r="J130" s="20"/>
      <c r="K130" s="18">
        <v>1800</v>
      </c>
      <c r="L130" s="20"/>
      <c r="M130" s="18">
        <v>1850</v>
      </c>
      <c r="N130" s="19"/>
      <c r="O130" s="18">
        <v>1900</v>
      </c>
      <c r="P130" s="19"/>
      <c r="Q130" s="39">
        <v>1950</v>
      </c>
      <c r="R130" s="19"/>
      <c r="S130" s="39">
        <v>1950</v>
      </c>
      <c r="T130" s="19"/>
      <c r="U130" s="128">
        <f>+SALARIES!F17</f>
        <v>2000</v>
      </c>
      <c r="V130" s="19"/>
      <c r="W130" s="39">
        <v>0</v>
      </c>
      <c r="X130" s="19"/>
      <c r="Y130" s="39">
        <v>0</v>
      </c>
      <c r="Z130" s="127" t="s">
        <v>97</v>
      </c>
      <c r="AA130" s="127"/>
      <c r="AB130" s="127"/>
      <c r="AC130" s="127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</row>
    <row r="131" spans="1:55" ht="15.75">
      <c r="A131" s="14" t="s">
        <v>59</v>
      </c>
      <c r="B131" s="15" t="s">
        <v>21</v>
      </c>
      <c r="C131" s="16">
        <f>+C130+0.1</f>
        <v>4020.2</v>
      </c>
      <c r="E131" s="23">
        <v>0</v>
      </c>
      <c r="G131" s="23">
        <v>0</v>
      </c>
      <c r="H131" s="20"/>
      <c r="I131" s="23">
        <v>0</v>
      </c>
      <c r="J131" s="20"/>
      <c r="K131" s="23">
        <v>0</v>
      </c>
      <c r="L131" s="20"/>
      <c r="M131" s="23">
        <v>0</v>
      </c>
      <c r="N131" s="19"/>
      <c r="O131" s="23">
        <v>0</v>
      </c>
      <c r="P131" s="19"/>
      <c r="Q131" s="41">
        <v>0</v>
      </c>
      <c r="R131" s="19"/>
      <c r="S131" s="41">
        <v>0</v>
      </c>
      <c r="T131" s="19"/>
      <c r="U131" s="41">
        <v>0</v>
      </c>
      <c r="V131" s="19"/>
      <c r="W131" s="112">
        <v>0</v>
      </c>
      <c r="X131" s="19"/>
      <c r="Y131" s="112">
        <v>0</v>
      </c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</row>
    <row r="132" spans="1:55" ht="15.75">
      <c r="A132" s="14" t="s">
        <v>60</v>
      </c>
      <c r="B132" s="15" t="s">
        <v>21</v>
      </c>
      <c r="C132" s="16">
        <f>+C130+0.3</f>
        <v>4020.4</v>
      </c>
      <c r="E132" s="23">
        <v>0</v>
      </c>
      <c r="G132" s="23">
        <v>0</v>
      </c>
      <c r="H132" s="20"/>
      <c r="I132" s="23">
        <v>0</v>
      </c>
      <c r="J132" s="20"/>
      <c r="K132" s="23">
        <v>0</v>
      </c>
      <c r="L132" s="20"/>
      <c r="M132" s="23">
        <v>0</v>
      </c>
      <c r="N132" s="19"/>
      <c r="O132" s="23">
        <v>0</v>
      </c>
      <c r="P132" s="19"/>
      <c r="Q132" s="41">
        <v>0</v>
      </c>
      <c r="R132" s="19"/>
      <c r="S132" s="41">
        <v>0</v>
      </c>
      <c r="T132" s="19"/>
      <c r="U132" s="41">
        <v>0</v>
      </c>
      <c r="V132" s="19"/>
      <c r="W132" s="112">
        <v>0</v>
      </c>
      <c r="X132" s="19"/>
      <c r="Y132" s="112">
        <v>0</v>
      </c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</row>
    <row r="133" spans="1:55" ht="15.75" customHeight="1" thickBot="1">
      <c r="A133" s="6" t="s">
        <v>61</v>
      </c>
      <c r="B133" s="7"/>
      <c r="C133" s="8"/>
      <c r="D133" s="6"/>
      <c r="E133" s="12">
        <f>SUM(E130:E132)</f>
        <v>1000</v>
      </c>
      <c r="F133" s="6"/>
      <c r="G133" s="12">
        <f>SUM(G130:G132)</f>
        <v>1750</v>
      </c>
      <c r="H133" s="13"/>
      <c r="I133" s="12">
        <f>SUM(I130:I132)</f>
        <v>1750</v>
      </c>
      <c r="J133" s="13"/>
      <c r="K133" s="12">
        <f>SUM(K130:K132)</f>
        <v>1800</v>
      </c>
      <c r="L133" s="13"/>
      <c r="M133" s="12">
        <f>SUM(M130:M132)</f>
        <v>1850</v>
      </c>
      <c r="N133" s="22"/>
      <c r="O133" s="12">
        <f>SUM(O130:O132)</f>
        <v>1900</v>
      </c>
      <c r="P133" s="22"/>
      <c r="Q133" s="12">
        <f>SUM(Q130:Q132)</f>
        <v>1950</v>
      </c>
      <c r="R133" s="22"/>
      <c r="S133" s="12">
        <f>SUM(S130:S132)</f>
        <v>1950</v>
      </c>
      <c r="T133" s="22"/>
      <c r="U133" s="12">
        <f>SUM(U130:U132)</f>
        <v>2000</v>
      </c>
      <c r="V133" s="22"/>
      <c r="W133" s="12">
        <f>SUM(W130:W132)</f>
        <v>0</v>
      </c>
      <c r="X133" s="22"/>
      <c r="Y133" s="12">
        <f>SUM(Y130:Y132)</f>
        <v>0</v>
      </c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</row>
    <row r="134" spans="1:55" ht="15.75" customHeight="1" thickTop="1">
      <c r="A134" s="6"/>
      <c r="B134" s="7"/>
      <c r="C134" s="8"/>
      <c r="D134" s="6"/>
      <c r="E134" s="22"/>
      <c r="F134" s="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</row>
    <row r="135" spans="1:55" ht="15.75">
      <c r="A135" s="6" t="s">
        <v>98</v>
      </c>
      <c r="B135" s="7"/>
      <c r="C135" s="8"/>
      <c r="D135" s="6"/>
      <c r="E135" s="22"/>
      <c r="F135" s="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</row>
    <row r="136" spans="1:55" ht="15.75">
      <c r="A136" s="14" t="s">
        <v>57</v>
      </c>
      <c r="B136" s="15" t="s">
        <v>21</v>
      </c>
      <c r="C136" s="16">
        <v>4540.1</v>
      </c>
      <c r="E136" s="18">
        <v>0</v>
      </c>
      <c r="G136" s="18">
        <v>0</v>
      </c>
      <c r="H136" s="20"/>
      <c r="I136" s="18">
        <v>0</v>
      </c>
      <c r="J136" s="20"/>
      <c r="K136" s="18">
        <v>0</v>
      </c>
      <c r="L136" s="20"/>
      <c r="M136" s="18">
        <v>0</v>
      </c>
      <c r="N136" s="19"/>
      <c r="O136" s="18">
        <v>0</v>
      </c>
      <c r="P136" s="19"/>
      <c r="Q136" s="39">
        <v>0</v>
      </c>
      <c r="R136" s="19"/>
      <c r="S136" s="39">
        <v>0</v>
      </c>
      <c r="T136" s="19"/>
      <c r="U136" s="39">
        <v>0</v>
      </c>
      <c r="V136" s="19"/>
      <c r="W136" s="111">
        <v>0</v>
      </c>
      <c r="X136" s="19"/>
      <c r="Y136" s="111">
        <v>0</v>
      </c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</row>
    <row r="137" spans="1:55" ht="15.75">
      <c r="A137" s="14" t="s">
        <v>59</v>
      </c>
      <c r="B137" s="15" t="s">
        <v>21</v>
      </c>
      <c r="C137" s="16">
        <f>+C136+0.1</f>
        <v>4540.200000000001</v>
      </c>
      <c r="E137" s="23">
        <v>0</v>
      </c>
      <c r="G137" s="23">
        <v>0</v>
      </c>
      <c r="H137" s="20"/>
      <c r="I137" s="23">
        <v>0</v>
      </c>
      <c r="J137" s="20"/>
      <c r="K137" s="23">
        <v>0</v>
      </c>
      <c r="L137" s="20"/>
      <c r="M137" s="23">
        <v>0</v>
      </c>
      <c r="N137" s="19"/>
      <c r="O137" s="23">
        <v>0</v>
      </c>
      <c r="P137" s="19"/>
      <c r="Q137" s="41">
        <v>0</v>
      </c>
      <c r="R137" s="19"/>
      <c r="S137" s="41">
        <v>0</v>
      </c>
      <c r="T137" s="19"/>
      <c r="U137" s="41">
        <v>0</v>
      </c>
      <c r="V137" s="19"/>
      <c r="W137" s="112">
        <v>0</v>
      </c>
      <c r="X137" s="19"/>
      <c r="Y137" s="112">
        <v>0</v>
      </c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</row>
    <row r="138" spans="1:55" ht="15.75">
      <c r="A138" s="14" t="s">
        <v>60</v>
      </c>
      <c r="B138" s="15" t="s">
        <v>21</v>
      </c>
      <c r="C138" s="16">
        <f>+C136+0.3</f>
        <v>4540.400000000001</v>
      </c>
      <c r="E138" s="23">
        <v>75000</v>
      </c>
      <c r="G138" s="23">
        <v>0</v>
      </c>
      <c r="H138" s="20"/>
      <c r="I138" s="23">
        <v>0</v>
      </c>
      <c r="J138" s="20"/>
      <c r="K138" s="23">
        <v>0</v>
      </c>
      <c r="L138" s="20"/>
      <c r="M138" s="23">
        <v>0</v>
      </c>
      <c r="N138" s="19"/>
      <c r="O138" s="23">
        <v>0</v>
      </c>
      <c r="P138" s="19"/>
      <c r="Q138" s="41">
        <v>0</v>
      </c>
      <c r="R138" s="19"/>
      <c r="S138" s="41">
        <v>0</v>
      </c>
      <c r="T138" s="19"/>
      <c r="U138" s="41">
        <v>0</v>
      </c>
      <c r="V138" s="19"/>
      <c r="W138" s="112">
        <v>0</v>
      </c>
      <c r="X138" s="19"/>
      <c r="Y138" s="112">
        <v>0</v>
      </c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</row>
    <row r="139" spans="1:55" ht="15.75" customHeight="1" thickBot="1">
      <c r="A139" s="6" t="s">
        <v>61</v>
      </c>
      <c r="B139" s="7"/>
      <c r="C139" s="8"/>
      <c r="D139" s="6"/>
      <c r="E139" s="12">
        <f>SUM(E136:E138)</f>
        <v>75000</v>
      </c>
      <c r="F139" s="6"/>
      <c r="G139" s="12">
        <f>SUM(G136:G138)</f>
        <v>0</v>
      </c>
      <c r="H139" s="13"/>
      <c r="I139" s="12">
        <f>SUM(I136:I138)</f>
        <v>0</v>
      </c>
      <c r="J139" s="13"/>
      <c r="K139" s="12">
        <f>SUM(K136:K138)</f>
        <v>0</v>
      </c>
      <c r="L139" s="13"/>
      <c r="M139" s="12">
        <f>SUM(M136:M138)</f>
        <v>0</v>
      </c>
      <c r="N139" s="22"/>
      <c r="O139" s="12">
        <f>SUM(O136:O138)</f>
        <v>0</v>
      </c>
      <c r="P139" s="22"/>
      <c r="Q139" s="12">
        <f>SUM(Q136:Q138)</f>
        <v>0</v>
      </c>
      <c r="R139" s="22"/>
      <c r="S139" s="12">
        <f>SUM(S136:S138)</f>
        <v>0</v>
      </c>
      <c r="T139" s="22"/>
      <c r="U139" s="12">
        <f>SUM(U136:U138)</f>
        <v>0</v>
      </c>
      <c r="V139" s="22"/>
      <c r="W139" s="12">
        <f>SUM(W136:W138)</f>
        <v>0</v>
      </c>
      <c r="X139" s="22"/>
      <c r="Y139" s="12">
        <f>SUM(Y136:Y138)</f>
        <v>0</v>
      </c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</row>
    <row r="140" spans="1:55" ht="15.75" customHeight="1" thickTop="1">
      <c r="A140" s="6"/>
      <c r="B140" s="7"/>
      <c r="C140" s="8"/>
      <c r="D140" s="6"/>
      <c r="E140" s="22"/>
      <c r="F140" s="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</row>
    <row r="141" spans="1:55" ht="16.5" thickBot="1">
      <c r="A141" s="6" t="s">
        <v>99</v>
      </c>
      <c r="B141" s="7"/>
      <c r="C141" s="8"/>
      <c r="D141" s="6"/>
      <c r="E141" s="27" t="e">
        <f>+E139+#REF!+E133+E127</f>
        <v>#REF!</v>
      </c>
      <c r="F141" s="6"/>
      <c r="G141" s="27">
        <f>+G139+G133</f>
        <v>1750</v>
      </c>
      <c r="H141" s="13"/>
      <c r="I141" s="27">
        <f>+I139+I133</f>
        <v>1750</v>
      </c>
      <c r="J141" s="13"/>
      <c r="K141" s="27">
        <f>+K139+K133</f>
        <v>1800</v>
      </c>
      <c r="L141" s="13"/>
      <c r="M141" s="27">
        <f>+M139+M133</f>
        <v>1850</v>
      </c>
      <c r="N141" s="22"/>
      <c r="O141" s="27">
        <f>+O139+O133</f>
        <v>1900</v>
      </c>
      <c r="P141" s="22"/>
      <c r="Q141" s="27">
        <f>+Q139+Q133</f>
        <v>1950</v>
      </c>
      <c r="R141" s="22"/>
      <c r="S141" s="27">
        <f>+S139+S133</f>
        <v>1950</v>
      </c>
      <c r="T141" s="22"/>
      <c r="U141" s="27">
        <f>+U139+U133</f>
        <v>2000</v>
      </c>
      <c r="V141" s="22"/>
      <c r="W141" s="27">
        <f>+W139+W133</f>
        <v>0</v>
      </c>
      <c r="X141" s="22"/>
      <c r="Y141" s="27">
        <f>+Y139+Y133</f>
        <v>0</v>
      </c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</row>
    <row r="142" spans="1:55" ht="3" customHeight="1" thickBot="1">
      <c r="A142" s="6"/>
      <c r="B142" s="7"/>
      <c r="C142" s="8"/>
      <c r="D142" s="6"/>
      <c r="E142" s="29"/>
      <c r="F142" s="6"/>
      <c r="G142" s="29"/>
      <c r="H142" s="13"/>
      <c r="I142" s="29"/>
      <c r="J142" s="13"/>
      <c r="K142" s="29"/>
      <c r="L142" s="13"/>
      <c r="M142" s="29"/>
      <c r="N142" s="22"/>
      <c r="O142" s="29"/>
      <c r="P142" s="22"/>
      <c r="Q142" s="29"/>
      <c r="R142" s="22"/>
      <c r="S142" s="29"/>
      <c r="T142" s="22"/>
      <c r="U142" s="29"/>
      <c r="V142" s="22"/>
      <c r="W142" s="29"/>
      <c r="X142" s="22"/>
      <c r="Y142" s="2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</row>
    <row r="143" spans="1:55" ht="15.75" customHeight="1">
      <c r="A143" s="6"/>
      <c r="B143" s="7"/>
      <c r="C143" s="8"/>
      <c r="D143" s="6"/>
      <c r="E143" s="22"/>
      <c r="F143" s="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</row>
    <row r="144" spans="1:55" ht="15.75" customHeight="1">
      <c r="A144" s="6"/>
      <c r="B144" s="7"/>
      <c r="C144" s="8"/>
      <c r="D144" s="6"/>
      <c r="E144" s="22"/>
      <c r="F144" s="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</row>
    <row r="145" spans="1:55" ht="15.75" customHeight="1">
      <c r="A145" s="6"/>
      <c r="B145" s="7"/>
      <c r="C145" s="8"/>
      <c r="D145" s="6"/>
      <c r="E145" s="22"/>
      <c r="F145" s="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</row>
    <row r="146" spans="1:55" ht="15.75" customHeight="1">
      <c r="A146" s="6" t="s">
        <v>100</v>
      </c>
      <c r="B146" s="7"/>
      <c r="C146" s="8"/>
      <c r="D146" s="6"/>
      <c r="E146" s="22"/>
      <c r="F146" s="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</row>
    <row r="147" spans="1:55" ht="15.75">
      <c r="A147" s="6"/>
      <c r="B147" s="7"/>
      <c r="C147" s="8"/>
      <c r="D147" s="6"/>
      <c r="E147" s="22"/>
      <c r="F147" s="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</row>
    <row r="148" spans="1:55" ht="15.75">
      <c r="A148" s="6" t="s">
        <v>101</v>
      </c>
      <c r="B148" s="7"/>
      <c r="C148" s="8"/>
      <c r="D148" s="6"/>
      <c r="E148" s="22"/>
      <c r="F148" s="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</row>
    <row r="149" spans="1:55" ht="15.75">
      <c r="A149" s="14" t="s">
        <v>57</v>
      </c>
      <c r="B149" s="15" t="s">
        <v>21</v>
      </c>
      <c r="C149" s="16">
        <v>5010.1</v>
      </c>
      <c r="E149" s="18">
        <v>43363</v>
      </c>
      <c r="G149" s="18">
        <v>53000</v>
      </c>
      <c r="H149" s="20"/>
      <c r="I149" s="18">
        <v>53000</v>
      </c>
      <c r="J149" s="20"/>
      <c r="K149" s="18">
        <v>54500</v>
      </c>
      <c r="L149" s="20"/>
      <c r="M149" s="18">
        <v>56000</v>
      </c>
      <c r="N149" s="19"/>
      <c r="O149" s="18">
        <v>57500</v>
      </c>
      <c r="P149" s="19"/>
      <c r="Q149" s="39">
        <v>59000</v>
      </c>
      <c r="R149" s="19"/>
      <c r="S149" s="39">
        <v>59000</v>
      </c>
      <c r="T149" s="19"/>
      <c r="U149" s="128">
        <f>+SALARIES!F18</f>
        <v>60500</v>
      </c>
      <c r="V149" s="19"/>
      <c r="W149" s="39">
        <v>0</v>
      </c>
      <c r="X149" s="19"/>
      <c r="Y149" s="39">
        <v>0</v>
      </c>
      <c r="Z149" s="127" t="s">
        <v>92</v>
      </c>
      <c r="AA149" s="127"/>
      <c r="AB149" s="127"/>
      <c r="AC149" s="127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</row>
    <row r="150" spans="1:55" ht="15.75">
      <c r="A150" s="14" t="s">
        <v>102</v>
      </c>
      <c r="B150" s="15" t="s">
        <v>21</v>
      </c>
      <c r="C150" s="16">
        <v>5010.12</v>
      </c>
      <c r="E150" s="18">
        <v>0</v>
      </c>
      <c r="G150" s="18">
        <v>0</v>
      </c>
      <c r="H150" s="20"/>
      <c r="I150" s="18">
        <v>0</v>
      </c>
      <c r="J150" s="20"/>
      <c r="K150" s="18">
        <v>0</v>
      </c>
      <c r="L150" s="20"/>
      <c r="M150" s="18">
        <v>0</v>
      </c>
      <c r="N150" s="19"/>
      <c r="O150" s="18">
        <v>0</v>
      </c>
      <c r="P150" s="19"/>
      <c r="Q150" s="39">
        <v>0</v>
      </c>
      <c r="R150" s="19"/>
      <c r="S150" s="39">
        <v>0</v>
      </c>
      <c r="T150" s="19">
        <v>0</v>
      </c>
      <c r="U150" s="39">
        <v>0</v>
      </c>
      <c r="V150" s="19"/>
      <c r="W150" s="111">
        <v>0</v>
      </c>
      <c r="X150" s="19"/>
      <c r="Y150" s="111">
        <v>0</v>
      </c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</row>
    <row r="151" spans="1:55" ht="15.75">
      <c r="A151" s="14" t="s">
        <v>59</v>
      </c>
      <c r="B151" s="15" t="s">
        <v>21</v>
      </c>
      <c r="C151" s="16">
        <f>+C149+0.1</f>
        <v>5010.200000000001</v>
      </c>
      <c r="E151" s="23">
        <v>0</v>
      </c>
      <c r="G151" s="23">
        <v>0</v>
      </c>
      <c r="H151" s="20"/>
      <c r="I151" s="23">
        <v>0</v>
      </c>
      <c r="J151" s="20"/>
      <c r="K151" s="23">
        <v>0</v>
      </c>
      <c r="L151" s="20"/>
      <c r="M151" s="23">
        <v>0</v>
      </c>
      <c r="N151" s="19"/>
      <c r="O151" s="23">
        <v>0</v>
      </c>
      <c r="P151" s="19"/>
      <c r="Q151" s="41">
        <v>0</v>
      </c>
      <c r="R151" s="19"/>
      <c r="S151" s="41">
        <v>0</v>
      </c>
      <c r="T151" s="19"/>
      <c r="U151" s="41">
        <v>0</v>
      </c>
      <c r="V151" s="19"/>
      <c r="W151" s="112">
        <v>0</v>
      </c>
      <c r="X151" s="19"/>
      <c r="Y151" s="112">
        <v>0</v>
      </c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</row>
    <row r="152" spans="1:55" ht="15.75">
      <c r="A152" s="14" t="s">
        <v>60</v>
      </c>
      <c r="B152" s="15" t="s">
        <v>21</v>
      </c>
      <c r="C152" s="16">
        <f>+C149+0.3</f>
        <v>5010.400000000001</v>
      </c>
      <c r="E152" s="23">
        <v>2539</v>
      </c>
      <c r="G152" s="23">
        <v>667</v>
      </c>
      <c r="H152" s="20"/>
      <c r="I152" s="23">
        <v>2305.24</v>
      </c>
      <c r="J152" s="20"/>
      <c r="K152" s="23">
        <v>1677</v>
      </c>
      <c r="L152" s="20"/>
      <c r="M152" s="23">
        <v>2225</v>
      </c>
      <c r="N152" s="19"/>
      <c r="O152" s="23">
        <v>1969.68</v>
      </c>
      <c r="P152" s="19"/>
      <c r="Q152" s="41">
        <v>2000</v>
      </c>
      <c r="R152" s="19"/>
      <c r="S152" s="41">
        <v>2000</v>
      </c>
      <c r="T152" s="19"/>
      <c r="U152" s="41">
        <v>2000</v>
      </c>
      <c r="V152" s="19"/>
      <c r="W152" s="112">
        <v>0</v>
      </c>
      <c r="X152" s="19"/>
      <c r="Y152" s="112">
        <v>0</v>
      </c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</row>
    <row r="153" spans="1:55" ht="16.5" thickBot="1">
      <c r="A153" s="6" t="s">
        <v>61</v>
      </c>
      <c r="B153" s="7"/>
      <c r="C153" s="8"/>
      <c r="D153" s="6"/>
      <c r="E153" s="12">
        <f>SUM(E149:E152)</f>
        <v>45902</v>
      </c>
      <c r="F153" s="6"/>
      <c r="G153" s="12">
        <f>SUM(G149:G152)</f>
        <v>53667</v>
      </c>
      <c r="H153" s="13"/>
      <c r="I153" s="12">
        <f>SUM(I149:I152)</f>
        <v>55305.24</v>
      </c>
      <c r="J153" s="13"/>
      <c r="K153" s="12">
        <f>SUM(K149:K152)</f>
        <v>56177</v>
      </c>
      <c r="L153" s="13"/>
      <c r="M153" s="12">
        <f>SUM(M149:M152)</f>
        <v>58225</v>
      </c>
      <c r="N153" s="22"/>
      <c r="O153" s="12">
        <f>SUM(O149:O152)</f>
        <v>59469.68</v>
      </c>
      <c r="P153" s="22"/>
      <c r="Q153" s="12">
        <f>SUM(Q149:Q152)</f>
        <v>61000</v>
      </c>
      <c r="R153" s="22"/>
      <c r="S153" s="12">
        <f>SUM(S149:S152)</f>
        <v>61000</v>
      </c>
      <c r="T153" s="22"/>
      <c r="U153" s="12">
        <f>SUM(U149:U152)</f>
        <v>62500</v>
      </c>
      <c r="V153" s="22"/>
      <c r="W153" s="12">
        <f>SUM(W149:W152)</f>
        <v>0</v>
      </c>
      <c r="X153" s="22"/>
      <c r="Y153" s="12">
        <f>SUM(Y149:Y152)</f>
        <v>0</v>
      </c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</row>
    <row r="154" spans="1:55" ht="16.5" thickTop="1">
      <c r="A154" s="6"/>
      <c r="B154" s="7"/>
      <c r="C154" s="8"/>
      <c r="D154" s="6"/>
      <c r="E154" s="22"/>
      <c r="F154" s="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</row>
    <row r="155" spans="1:55" ht="15.75">
      <c r="A155" s="6" t="s">
        <v>103</v>
      </c>
      <c r="B155" s="7"/>
      <c r="C155" s="8"/>
      <c r="D155" s="6"/>
      <c r="E155" s="22"/>
      <c r="F155" s="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</row>
    <row r="156" spans="1:55" ht="15.75">
      <c r="A156" s="14" t="s">
        <v>104</v>
      </c>
      <c r="B156" s="15" t="s">
        <v>21</v>
      </c>
      <c r="C156" s="16">
        <v>5132.1</v>
      </c>
      <c r="E156" s="18">
        <v>0</v>
      </c>
      <c r="G156" s="18">
        <v>0</v>
      </c>
      <c r="H156" s="20"/>
      <c r="I156" s="18">
        <v>0</v>
      </c>
      <c r="J156" s="20"/>
      <c r="K156" s="18">
        <v>778</v>
      </c>
      <c r="L156" s="20"/>
      <c r="M156" s="18">
        <v>1028</v>
      </c>
      <c r="N156" s="19"/>
      <c r="O156" s="18">
        <v>1120.67</v>
      </c>
      <c r="P156" s="19"/>
      <c r="Q156" s="39">
        <v>1500</v>
      </c>
      <c r="R156" s="19"/>
      <c r="S156" s="39">
        <v>1500</v>
      </c>
      <c r="T156" s="19"/>
      <c r="U156" s="39">
        <v>1500</v>
      </c>
      <c r="V156" s="19"/>
      <c r="W156" s="111">
        <v>0</v>
      </c>
      <c r="X156" s="19"/>
      <c r="Y156" s="111">
        <v>0</v>
      </c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</row>
    <row r="157" spans="1:55" ht="15.75">
      <c r="A157" s="14" t="s">
        <v>59</v>
      </c>
      <c r="B157" s="15" t="s">
        <v>21</v>
      </c>
      <c r="C157" s="16">
        <f>+C156+0.1</f>
        <v>5132.200000000001</v>
      </c>
      <c r="E157" s="23">
        <v>0</v>
      </c>
      <c r="G157" s="23">
        <v>0</v>
      </c>
      <c r="H157" s="20"/>
      <c r="I157" s="23">
        <v>0</v>
      </c>
      <c r="J157" s="20"/>
      <c r="K157" s="23">
        <v>0</v>
      </c>
      <c r="L157" s="20"/>
      <c r="M157" s="23">
        <v>0</v>
      </c>
      <c r="N157" s="19"/>
      <c r="O157" s="23">
        <v>259894.07</v>
      </c>
      <c r="P157" s="19"/>
      <c r="Q157" s="41">
        <v>80000</v>
      </c>
      <c r="R157" s="19"/>
      <c r="S157" s="41">
        <v>80000</v>
      </c>
      <c r="T157" s="19"/>
      <c r="U157" s="41"/>
      <c r="V157" s="19"/>
      <c r="W157" s="112">
        <v>0</v>
      </c>
      <c r="X157" s="19"/>
      <c r="Y157" s="112">
        <v>0</v>
      </c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ht="15.75">
      <c r="A158" s="14" t="s">
        <v>60</v>
      </c>
      <c r="B158" s="15" t="s">
        <v>21</v>
      </c>
      <c r="C158" s="16">
        <v>5132.4</v>
      </c>
      <c r="E158" s="23">
        <v>10108</v>
      </c>
      <c r="G158" s="23">
        <v>14292</v>
      </c>
      <c r="H158" s="20"/>
      <c r="I158" s="23">
        <v>33876.59</v>
      </c>
      <c r="J158" s="20"/>
      <c r="K158" s="23">
        <v>15529</v>
      </c>
      <c r="L158" s="20"/>
      <c r="M158" s="23">
        <v>21496</v>
      </c>
      <c r="N158" s="19"/>
      <c r="O158" s="23">
        <v>59448.63</v>
      </c>
      <c r="P158" s="19"/>
      <c r="Q158" s="41">
        <v>15000</v>
      </c>
      <c r="R158" s="19"/>
      <c r="S158" s="41">
        <v>15000</v>
      </c>
      <c r="T158" s="19"/>
      <c r="U158" s="41">
        <v>15000</v>
      </c>
      <c r="V158" s="19"/>
      <c r="W158" s="112">
        <v>0</v>
      </c>
      <c r="X158" s="19"/>
      <c r="Y158" s="112">
        <v>0</v>
      </c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ht="15.75">
      <c r="A159" s="14" t="s">
        <v>105</v>
      </c>
      <c r="B159" s="15" t="s">
        <v>21</v>
      </c>
      <c r="C159" s="16">
        <v>5132.42</v>
      </c>
      <c r="E159" s="23">
        <v>0</v>
      </c>
      <c r="G159" s="23">
        <v>0</v>
      </c>
      <c r="H159" s="20"/>
      <c r="I159" s="23">
        <v>0</v>
      </c>
      <c r="J159" s="20"/>
      <c r="K159" s="23">
        <v>0</v>
      </c>
      <c r="L159" s="20"/>
      <c r="M159" s="23">
        <v>0</v>
      </c>
      <c r="N159" s="19"/>
      <c r="O159" s="23">
        <v>0</v>
      </c>
      <c r="P159" s="19"/>
      <c r="Q159" s="41">
        <v>0</v>
      </c>
      <c r="R159" s="19"/>
      <c r="S159" s="41">
        <v>0</v>
      </c>
      <c r="T159" s="19"/>
      <c r="U159" s="41">
        <v>0</v>
      </c>
      <c r="V159" s="19"/>
      <c r="W159" s="112">
        <v>0</v>
      </c>
      <c r="X159" s="19"/>
      <c r="Y159" s="112">
        <v>0</v>
      </c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ht="16.5" thickBot="1">
      <c r="A160" s="6" t="s">
        <v>61</v>
      </c>
      <c r="B160" s="7"/>
      <c r="C160" s="8"/>
      <c r="D160" s="6"/>
      <c r="E160" s="12">
        <f>SUM(E156:E159)</f>
        <v>10108</v>
      </c>
      <c r="F160" s="6"/>
      <c r="G160" s="12">
        <f>SUM(G156:G159)</f>
        <v>14292</v>
      </c>
      <c r="H160" s="13"/>
      <c r="I160" s="12">
        <f>SUM(I156:I159)</f>
        <v>33876.59</v>
      </c>
      <c r="J160" s="13"/>
      <c r="K160" s="12">
        <f>SUM(K156:K159)</f>
        <v>16307</v>
      </c>
      <c r="L160" s="13"/>
      <c r="M160" s="12">
        <f>SUM(M156:M159)</f>
        <v>22524</v>
      </c>
      <c r="N160" s="22"/>
      <c r="O160" s="12">
        <f>SUM(O156:O159)</f>
        <v>320463.37</v>
      </c>
      <c r="P160" s="22"/>
      <c r="Q160" s="12">
        <f>SUM(Q156:Q159)</f>
        <v>96500</v>
      </c>
      <c r="R160" s="22"/>
      <c r="S160" s="12">
        <f>SUM(S156:S159)</f>
        <v>96500</v>
      </c>
      <c r="T160" s="22"/>
      <c r="U160" s="12">
        <f>SUM(U156:U159)</f>
        <v>16500</v>
      </c>
      <c r="V160" s="22"/>
      <c r="W160" s="12">
        <f>SUM(W156:W159)</f>
        <v>0</v>
      </c>
      <c r="X160" s="22"/>
      <c r="Y160" s="12">
        <f>SUM(Y156:Y159)</f>
        <v>0</v>
      </c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ht="16.5" thickTop="1">
      <c r="A161" s="6"/>
      <c r="B161" s="7"/>
      <c r="C161" s="8"/>
      <c r="D161" s="6"/>
      <c r="E161" s="22"/>
      <c r="F161" s="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ht="15.75">
      <c r="A162" s="6" t="s">
        <v>106</v>
      </c>
      <c r="B162" s="7"/>
      <c r="C162" s="8"/>
      <c r="D162" s="6"/>
      <c r="E162" s="22"/>
      <c r="F162" s="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</row>
    <row r="163" spans="1:55" ht="15.75">
      <c r="A163" s="14" t="s">
        <v>57</v>
      </c>
      <c r="B163" s="15" t="s">
        <v>21</v>
      </c>
      <c r="C163" s="16">
        <v>5182.1</v>
      </c>
      <c r="E163" s="18">
        <v>0</v>
      </c>
      <c r="G163" s="18">
        <v>0</v>
      </c>
      <c r="H163" s="20"/>
      <c r="I163" s="18">
        <v>0</v>
      </c>
      <c r="J163" s="20"/>
      <c r="K163" s="18">
        <v>0</v>
      </c>
      <c r="L163" s="20"/>
      <c r="M163" s="18">
        <v>0</v>
      </c>
      <c r="N163" s="19"/>
      <c r="O163" s="18">
        <v>0</v>
      </c>
      <c r="P163" s="19"/>
      <c r="Q163" s="39">
        <v>0</v>
      </c>
      <c r="R163" s="19"/>
      <c r="S163" s="39">
        <v>0</v>
      </c>
      <c r="T163" s="19"/>
      <c r="U163" s="39">
        <v>0</v>
      </c>
      <c r="V163" s="19"/>
      <c r="W163" s="111">
        <v>0</v>
      </c>
      <c r="X163" s="19"/>
      <c r="Y163" s="111">
        <v>0</v>
      </c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ht="15.75">
      <c r="A164" s="14" t="s">
        <v>59</v>
      </c>
      <c r="B164" s="15" t="s">
        <v>21</v>
      </c>
      <c r="C164" s="16">
        <f>+C163+0.1</f>
        <v>5182.200000000001</v>
      </c>
      <c r="E164" s="23">
        <v>0</v>
      </c>
      <c r="G164" s="23">
        <v>0</v>
      </c>
      <c r="H164" s="20"/>
      <c r="I164" s="23">
        <v>0</v>
      </c>
      <c r="J164" s="20"/>
      <c r="K164" s="23">
        <v>0</v>
      </c>
      <c r="L164" s="20"/>
      <c r="M164" s="23">
        <v>0</v>
      </c>
      <c r="N164" s="19"/>
      <c r="O164" s="23">
        <v>0</v>
      </c>
      <c r="P164" s="19"/>
      <c r="Q164" s="41">
        <v>0</v>
      </c>
      <c r="R164" s="19"/>
      <c r="S164" s="41">
        <v>0</v>
      </c>
      <c r="T164" s="19"/>
      <c r="U164" s="41">
        <v>0</v>
      </c>
      <c r="V164" s="19"/>
      <c r="W164" s="112">
        <v>0</v>
      </c>
      <c r="X164" s="19"/>
      <c r="Y164" s="112">
        <v>0</v>
      </c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</row>
    <row r="165" spans="1:55" ht="15.75">
      <c r="A165" s="14" t="s">
        <v>60</v>
      </c>
      <c r="B165" s="15" t="s">
        <v>21</v>
      </c>
      <c r="C165" s="16">
        <f>+C163+0.3</f>
        <v>5182.400000000001</v>
      </c>
      <c r="E165" s="23">
        <v>1423</v>
      </c>
      <c r="G165" s="23">
        <v>1560</v>
      </c>
      <c r="H165" s="20"/>
      <c r="I165" s="23">
        <v>1524.46</v>
      </c>
      <c r="J165" s="20"/>
      <c r="K165" s="23">
        <v>1918</v>
      </c>
      <c r="L165" s="20"/>
      <c r="M165" s="23">
        <v>1707</v>
      </c>
      <c r="N165" s="19"/>
      <c r="O165" s="23">
        <v>1734.91</v>
      </c>
      <c r="P165" s="19"/>
      <c r="Q165" s="41">
        <v>2000</v>
      </c>
      <c r="R165" s="19"/>
      <c r="S165" s="41">
        <v>2000</v>
      </c>
      <c r="T165" s="19"/>
      <c r="U165" s="41">
        <v>2000</v>
      </c>
      <c r="V165" s="19"/>
      <c r="W165" s="112">
        <v>0</v>
      </c>
      <c r="X165" s="19"/>
      <c r="Y165" s="112">
        <v>0</v>
      </c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</row>
    <row r="166" spans="1:55" ht="15.75" customHeight="1" thickBot="1">
      <c r="A166" s="6" t="s">
        <v>61</v>
      </c>
      <c r="B166" s="7"/>
      <c r="C166" s="8"/>
      <c r="D166" s="6"/>
      <c r="E166" s="12">
        <f>SUM(E163:E165)</f>
        <v>1423</v>
      </c>
      <c r="F166" s="6"/>
      <c r="G166" s="12">
        <f>SUM(G163:G165)</f>
        <v>1560</v>
      </c>
      <c r="H166" s="13"/>
      <c r="I166" s="12">
        <f>SUM(I163:I165)</f>
        <v>1524.46</v>
      </c>
      <c r="J166" s="13"/>
      <c r="K166" s="12">
        <f>SUM(K163:K165)</f>
        <v>1918</v>
      </c>
      <c r="L166" s="13"/>
      <c r="M166" s="12">
        <f>SUM(M163:M165)</f>
        <v>1707</v>
      </c>
      <c r="N166" s="22"/>
      <c r="O166" s="12">
        <f>SUM(O163:O165)</f>
        <v>1734.91</v>
      </c>
      <c r="P166" s="22"/>
      <c r="Q166" s="12">
        <f>SUM(Q163:Q165)</f>
        <v>2000</v>
      </c>
      <c r="R166" s="22"/>
      <c r="S166" s="12">
        <f>SUM(S163:S165)</f>
        <v>2000</v>
      </c>
      <c r="T166" s="22"/>
      <c r="U166" s="12">
        <f>SUM(U163:U165)</f>
        <v>2000</v>
      </c>
      <c r="V166" s="22"/>
      <c r="W166" s="12">
        <f>SUM(W163:W165)</f>
        <v>0</v>
      </c>
      <c r="X166" s="22"/>
      <c r="Y166" s="12">
        <f>SUM(Y163:Y165)</f>
        <v>0</v>
      </c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</row>
    <row r="167" spans="1:55" ht="15.75" customHeight="1" thickTop="1">
      <c r="A167" s="6"/>
      <c r="B167" s="7"/>
      <c r="C167" s="8"/>
      <c r="D167" s="6"/>
      <c r="E167" s="22"/>
      <c r="F167" s="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</row>
    <row r="168" spans="1:55" ht="15.75" customHeight="1">
      <c r="A168" s="6"/>
      <c r="B168" s="7"/>
      <c r="C168" s="8"/>
      <c r="D168" s="6"/>
      <c r="E168" s="22"/>
      <c r="F168" s="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</row>
    <row r="169" spans="1:55" ht="15.75">
      <c r="A169" s="6" t="s">
        <v>93</v>
      </c>
      <c r="B169" s="7"/>
      <c r="C169" s="8"/>
      <c r="D169" s="6"/>
      <c r="E169" s="22"/>
      <c r="F169" s="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</row>
    <row r="170" spans="1:55" ht="16.5" thickBot="1">
      <c r="A170" s="6" t="s">
        <v>100</v>
      </c>
      <c r="B170" s="7"/>
      <c r="C170" s="8"/>
      <c r="D170" s="6"/>
      <c r="E170" s="27" t="e">
        <f>+#REF!+#REF!+E166+E160+E153</f>
        <v>#REF!</v>
      </c>
      <c r="F170" s="6"/>
      <c r="G170" s="27">
        <f>+G166+G160+G153</f>
        <v>69519</v>
      </c>
      <c r="H170" s="13"/>
      <c r="I170" s="27">
        <f>+I166+I160+I153</f>
        <v>90706.29</v>
      </c>
      <c r="J170" s="13"/>
      <c r="K170" s="27">
        <f>+K166+K160+K153</f>
        <v>74402</v>
      </c>
      <c r="L170" s="13"/>
      <c r="M170" s="27">
        <f>+M166+M160+M153</f>
        <v>82456</v>
      </c>
      <c r="N170" s="22"/>
      <c r="O170" s="27">
        <f>+O166+O160+O153</f>
        <v>381667.95999999996</v>
      </c>
      <c r="P170" s="22"/>
      <c r="Q170" s="27">
        <f>+Q166+Q160+Q153</f>
        <v>159500</v>
      </c>
      <c r="R170" s="22"/>
      <c r="S170" s="27">
        <f>+S166+S160+S153</f>
        <v>159500</v>
      </c>
      <c r="T170" s="22"/>
      <c r="U170" s="27">
        <f>+U166+U160+U153</f>
        <v>81000</v>
      </c>
      <c r="V170" s="22"/>
      <c r="W170" s="27">
        <f>+W166+W160+W153</f>
        <v>0</v>
      </c>
      <c r="X170" s="22"/>
      <c r="Y170" s="27">
        <f>+Y166+Y160+Y153</f>
        <v>0</v>
      </c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</row>
    <row r="171" spans="1:55" ht="3" customHeight="1" thickBot="1">
      <c r="A171" s="6"/>
      <c r="B171" s="7"/>
      <c r="C171" s="8"/>
      <c r="D171" s="6"/>
      <c r="E171" s="29"/>
      <c r="F171" s="6"/>
      <c r="G171" s="29"/>
      <c r="H171" s="13"/>
      <c r="I171" s="29"/>
      <c r="J171" s="13"/>
      <c r="K171" s="29"/>
      <c r="L171" s="13"/>
      <c r="M171" s="29"/>
      <c r="N171" s="22"/>
      <c r="O171" s="29"/>
      <c r="P171" s="22"/>
      <c r="Q171" s="29"/>
      <c r="R171" s="22"/>
      <c r="S171" s="29"/>
      <c r="T171" s="22"/>
      <c r="U171" s="29"/>
      <c r="V171" s="22"/>
      <c r="W171" s="29"/>
      <c r="X171" s="22"/>
      <c r="Y171" s="2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</row>
    <row r="172" spans="1:55" ht="15.75">
      <c r="A172" s="6"/>
      <c r="B172" s="7"/>
      <c r="C172" s="8"/>
      <c r="D172" s="6"/>
      <c r="E172" s="22"/>
      <c r="F172" s="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</row>
    <row r="173" spans="1:55" ht="15.75">
      <c r="A173" s="6"/>
      <c r="B173" s="7"/>
      <c r="C173" s="8"/>
      <c r="D173" s="6"/>
      <c r="E173" s="22"/>
      <c r="F173" s="6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</row>
    <row r="174" spans="1:55" ht="15.75">
      <c r="A174" s="6" t="s">
        <v>107</v>
      </c>
      <c r="B174" s="7"/>
      <c r="C174" s="8"/>
      <c r="D174" s="6"/>
      <c r="E174" s="22"/>
      <c r="F174" s="6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</row>
    <row r="175" spans="1:55" ht="15.75">
      <c r="A175" s="6"/>
      <c r="B175" s="7"/>
      <c r="C175" s="8"/>
      <c r="D175" s="6"/>
      <c r="E175" s="22"/>
      <c r="F175" s="6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</row>
    <row r="176" spans="1:55" ht="15.75" hidden="1">
      <c r="A176" s="6" t="s">
        <v>108</v>
      </c>
      <c r="B176" s="7"/>
      <c r="C176" s="8"/>
      <c r="D176" s="6"/>
      <c r="E176" s="22"/>
      <c r="F176" s="6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</row>
    <row r="177" spans="1:55" ht="15.75" hidden="1">
      <c r="A177" s="6" t="s">
        <v>57</v>
      </c>
      <c r="B177" s="7" t="s">
        <v>21</v>
      </c>
      <c r="C177" s="8">
        <v>6010.1</v>
      </c>
      <c r="D177" s="6"/>
      <c r="E177" s="11">
        <v>0</v>
      </c>
      <c r="F177" s="6"/>
      <c r="G177" s="11">
        <v>0</v>
      </c>
      <c r="H177" s="13"/>
      <c r="I177" s="11">
        <v>0</v>
      </c>
      <c r="J177" s="13"/>
      <c r="K177" s="11">
        <v>0</v>
      </c>
      <c r="L177" s="13"/>
      <c r="M177" s="11">
        <v>0</v>
      </c>
      <c r="N177" s="22"/>
      <c r="O177" s="11">
        <v>0</v>
      </c>
      <c r="P177" s="22"/>
      <c r="Q177" s="11">
        <v>0</v>
      </c>
      <c r="R177" s="22"/>
      <c r="S177" s="11">
        <v>0</v>
      </c>
      <c r="T177" s="22"/>
      <c r="U177" s="11">
        <v>0</v>
      </c>
      <c r="V177" s="22"/>
      <c r="W177" s="11">
        <v>0</v>
      </c>
      <c r="X177" s="22"/>
      <c r="Y177" s="11">
        <v>0</v>
      </c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</row>
    <row r="178" spans="1:55" ht="15.75" hidden="1">
      <c r="A178" s="6" t="s">
        <v>59</v>
      </c>
      <c r="B178" s="7" t="s">
        <v>21</v>
      </c>
      <c r="C178" s="8">
        <f>+C177+0.1</f>
        <v>6010.200000000001</v>
      </c>
      <c r="D178" s="6"/>
      <c r="E178" s="37">
        <v>0</v>
      </c>
      <c r="F178" s="6"/>
      <c r="G178" s="37">
        <v>0</v>
      </c>
      <c r="H178" s="13"/>
      <c r="I178" s="37">
        <v>0</v>
      </c>
      <c r="J178" s="13"/>
      <c r="K178" s="37">
        <v>0</v>
      </c>
      <c r="L178" s="13"/>
      <c r="M178" s="37">
        <v>0</v>
      </c>
      <c r="N178" s="22"/>
      <c r="O178" s="37">
        <v>0</v>
      </c>
      <c r="P178" s="22"/>
      <c r="Q178" s="37">
        <v>0</v>
      </c>
      <c r="R178" s="22"/>
      <c r="S178" s="37">
        <v>0</v>
      </c>
      <c r="T178" s="22"/>
      <c r="U178" s="37">
        <v>0</v>
      </c>
      <c r="V178" s="22"/>
      <c r="W178" s="37">
        <v>0</v>
      </c>
      <c r="X178" s="22"/>
      <c r="Y178" s="37">
        <v>0</v>
      </c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</row>
    <row r="179" spans="1:55" ht="15.75" hidden="1">
      <c r="A179" s="6" t="s">
        <v>60</v>
      </c>
      <c r="B179" s="7" t="s">
        <v>21</v>
      </c>
      <c r="C179" s="8">
        <f>+C177+0.3</f>
        <v>6010.400000000001</v>
      </c>
      <c r="D179" s="6"/>
      <c r="E179" s="37">
        <v>0</v>
      </c>
      <c r="F179" s="6"/>
      <c r="G179" s="37">
        <v>0</v>
      </c>
      <c r="H179" s="13"/>
      <c r="I179" s="37">
        <v>0</v>
      </c>
      <c r="J179" s="13"/>
      <c r="K179" s="37">
        <v>0</v>
      </c>
      <c r="L179" s="13"/>
      <c r="M179" s="37">
        <v>0</v>
      </c>
      <c r="N179" s="22"/>
      <c r="O179" s="37">
        <v>0</v>
      </c>
      <c r="P179" s="22"/>
      <c r="Q179" s="37">
        <v>0</v>
      </c>
      <c r="R179" s="22"/>
      <c r="S179" s="37">
        <v>0</v>
      </c>
      <c r="T179" s="22"/>
      <c r="U179" s="37">
        <v>0</v>
      </c>
      <c r="V179" s="22"/>
      <c r="W179" s="37">
        <v>0</v>
      </c>
      <c r="X179" s="22"/>
      <c r="Y179" s="37">
        <v>0</v>
      </c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</row>
    <row r="180" spans="1:55" ht="16.5" hidden="1" thickBot="1">
      <c r="A180" s="6" t="s">
        <v>61</v>
      </c>
      <c r="B180" s="7"/>
      <c r="C180" s="8"/>
      <c r="D180" s="6"/>
      <c r="E180" s="12">
        <f>SUM(E177:E179)</f>
        <v>0</v>
      </c>
      <c r="F180" s="6"/>
      <c r="G180" s="12">
        <f>SUM(G177:G179)</f>
        <v>0</v>
      </c>
      <c r="H180" s="13"/>
      <c r="I180" s="12">
        <f>SUM(I177:I179)</f>
        <v>0</v>
      </c>
      <c r="J180" s="13"/>
      <c r="K180" s="12">
        <f>SUM(K177:K179)</f>
        <v>0</v>
      </c>
      <c r="L180" s="13"/>
      <c r="M180" s="12">
        <f>SUM(M177:M179)</f>
        <v>0</v>
      </c>
      <c r="N180" s="22"/>
      <c r="O180" s="12">
        <f>SUM(O177:O179)</f>
        <v>0</v>
      </c>
      <c r="P180" s="22"/>
      <c r="Q180" s="12">
        <f>SUM(Q177:Q179)</f>
        <v>0</v>
      </c>
      <c r="R180" s="22"/>
      <c r="S180" s="12">
        <f>SUM(S177:S179)</f>
        <v>0</v>
      </c>
      <c r="T180" s="22"/>
      <c r="U180" s="12">
        <f>SUM(U177:U179)</f>
        <v>0</v>
      </c>
      <c r="V180" s="22"/>
      <c r="W180" s="12">
        <f>SUM(W177:W179)</f>
        <v>0</v>
      </c>
      <c r="X180" s="22"/>
      <c r="Y180" s="12">
        <f>SUM(Y177:Y179)</f>
        <v>0</v>
      </c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</row>
    <row r="181" spans="1:55" ht="15.75" hidden="1">
      <c r="A181" s="6"/>
      <c r="B181" s="7"/>
      <c r="C181" s="8"/>
      <c r="D181" s="6"/>
      <c r="E181" s="22"/>
      <c r="F181" s="6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</row>
    <row r="182" spans="1:55" ht="15.75" hidden="1">
      <c r="A182" s="6" t="s">
        <v>109</v>
      </c>
      <c r="B182" s="7"/>
      <c r="C182" s="8"/>
      <c r="D182" s="6"/>
      <c r="E182" s="22"/>
      <c r="F182" s="6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</row>
    <row r="183" spans="1:55" ht="15.75" hidden="1">
      <c r="A183" s="6" t="s">
        <v>57</v>
      </c>
      <c r="B183" s="7" t="s">
        <v>21</v>
      </c>
      <c r="C183" s="8">
        <v>6140.1</v>
      </c>
      <c r="D183" s="6"/>
      <c r="E183" s="11">
        <v>0</v>
      </c>
      <c r="F183" s="6"/>
      <c r="G183" s="11">
        <v>0</v>
      </c>
      <c r="H183" s="13"/>
      <c r="I183" s="11">
        <v>0</v>
      </c>
      <c r="J183" s="13"/>
      <c r="K183" s="11">
        <v>0</v>
      </c>
      <c r="L183" s="13"/>
      <c r="M183" s="11">
        <v>0</v>
      </c>
      <c r="N183" s="22"/>
      <c r="O183" s="11">
        <v>0</v>
      </c>
      <c r="P183" s="22"/>
      <c r="Q183" s="11">
        <v>0</v>
      </c>
      <c r="R183" s="22"/>
      <c r="S183" s="11">
        <v>0</v>
      </c>
      <c r="T183" s="22"/>
      <c r="U183" s="11">
        <v>0</v>
      </c>
      <c r="V183" s="22"/>
      <c r="W183" s="11">
        <v>0</v>
      </c>
      <c r="X183" s="22"/>
      <c r="Y183" s="11">
        <v>0</v>
      </c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</row>
    <row r="184" spans="1:55" ht="15.75" hidden="1">
      <c r="A184" s="6" t="s">
        <v>59</v>
      </c>
      <c r="B184" s="7" t="s">
        <v>21</v>
      </c>
      <c r="C184" s="8">
        <f>+C183+0.1</f>
        <v>6140.200000000001</v>
      </c>
      <c r="D184" s="6"/>
      <c r="E184" s="37">
        <v>0</v>
      </c>
      <c r="F184" s="6"/>
      <c r="G184" s="37">
        <v>0</v>
      </c>
      <c r="H184" s="13"/>
      <c r="I184" s="37">
        <v>0</v>
      </c>
      <c r="J184" s="13"/>
      <c r="K184" s="37">
        <v>0</v>
      </c>
      <c r="L184" s="13"/>
      <c r="M184" s="37">
        <v>0</v>
      </c>
      <c r="N184" s="22"/>
      <c r="O184" s="37">
        <v>0</v>
      </c>
      <c r="P184" s="22"/>
      <c r="Q184" s="37">
        <v>0</v>
      </c>
      <c r="R184" s="22"/>
      <c r="S184" s="37">
        <v>0</v>
      </c>
      <c r="T184" s="22"/>
      <c r="U184" s="37">
        <v>0</v>
      </c>
      <c r="V184" s="22"/>
      <c r="W184" s="37">
        <v>0</v>
      </c>
      <c r="X184" s="22"/>
      <c r="Y184" s="37">
        <v>0</v>
      </c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</row>
    <row r="185" spans="1:55" ht="15.75" hidden="1">
      <c r="A185" s="6" t="s">
        <v>60</v>
      </c>
      <c r="B185" s="7" t="s">
        <v>21</v>
      </c>
      <c r="C185" s="8">
        <f>+C183+0.3</f>
        <v>6140.400000000001</v>
      </c>
      <c r="D185" s="6"/>
      <c r="E185" s="37"/>
      <c r="F185" s="6"/>
      <c r="G185" s="37"/>
      <c r="H185" s="13"/>
      <c r="I185" s="37"/>
      <c r="J185" s="13"/>
      <c r="K185" s="37"/>
      <c r="L185" s="13"/>
      <c r="M185" s="37"/>
      <c r="N185" s="22"/>
      <c r="O185" s="37"/>
      <c r="P185" s="22"/>
      <c r="Q185" s="37"/>
      <c r="R185" s="22"/>
      <c r="S185" s="37"/>
      <c r="T185" s="22"/>
      <c r="U185" s="37"/>
      <c r="V185" s="22"/>
      <c r="W185" s="37"/>
      <c r="X185" s="22"/>
      <c r="Y185" s="37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</row>
    <row r="186" spans="1:55" ht="16.5" hidden="1" thickBot="1">
      <c r="A186" s="6" t="s">
        <v>61</v>
      </c>
      <c r="B186" s="7"/>
      <c r="C186" s="8"/>
      <c r="D186" s="6"/>
      <c r="E186" s="12">
        <f>SUM(E183:E185)</f>
        <v>0</v>
      </c>
      <c r="F186" s="6"/>
      <c r="G186" s="12">
        <f>SUM(G183:G185)</f>
        <v>0</v>
      </c>
      <c r="H186" s="13"/>
      <c r="I186" s="12">
        <f>SUM(I183:I185)</f>
        <v>0</v>
      </c>
      <c r="J186" s="13"/>
      <c r="K186" s="12">
        <f>SUM(K183:K185)</f>
        <v>0</v>
      </c>
      <c r="L186" s="13"/>
      <c r="M186" s="12">
        <f>SUM(M183:M185)</f>
        <v>0</v>
      </c>
      <c r="N186" s="22"/>
      <c r="O186" s="12">
        <f>SUM(O183:O185)</f>
        <v>0</v>
      </c>
      <c r="P186" s="22"/>
      <c r="Q186" s="12">
        <f>SUM(Q183:Q185)</f>
        <v>0</v>
      </c>
      <c r="R186" s="22"/>
      <c r="S186" s="12">
        <f>SUM(S183:S185)</f>
        <v>0</v>
      </c>
      <c r="T186" s="22"/>
      <c r="U186" s="12">
        <f>SUM(U183:U185)</f>
        <v>0</v>
      </c>
      <c r="V186" s="22"/>
      <c r="W186" s="12">
        <f>SUM(W183:W185)</f>
        <v>0</v>
      </c>
      <c r="X186" s="22"/>
      <c r="Y186" s="12">
        <f>SUM(Y183:Y185)</f>
        <v>0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</row>
    <row r="187" spans="1:55" ht="15.75" hidden="1">
      <c r="A187" s="6"/>
      <c r="B187" s="7"/>
      <c r="C187" s="8"/>
      <c r="D187" s="6"/>
      <c r="E187" s="22"/>
      <c r="F187" s="6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</row>
    <row r="188" spans="1:55" ht="15.75" hidden="1">
      <c r="A188" s="6" t="s">
        <v>110</v>
      </c>
      <c r="B188" s="7"/>
      <c r="C188" s="8"/>
      <c r="D188" s="6"/>
      <c r="E188" s="22"/>
      <c r="F188" s="6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</row>
    <row r="189" spans="1:55" ht="15.75" hidden="1">
      <c r="A189" s="6" t="s">
        <v>57</v>
      </c>
      <c r="B189" s="7" t="s">
        <v>21</v>
      </c>
      <c r="C189" s="8">
        <v>6410.1</v>
      </c>
      <c r="D189" s="6"/>
      <c r="E189" s="11">
        <v>0</v>
      </c>
      <c r="F189" s="6"/>
      <c r="G189" s="11">
        <v>0</v>
      </c>
      <c r="H189" s="13"/>
      <c r="I189" s="11">
        <v>0</v>
      </c>
      <c r="J189" s="13"/>
      <c r="K189" s="11">
        <v>0</v>
      </c>
      <c r="L189" s="13"/>
      <c r="M189" s="11">
        <v>0</v>
      </c>
      <c r="N189" s="22"/>
      <c r="O189" s="11">
        <v>0</v>
      </c>
      <c r="P189" s="22"/>
      <c r="Q189" s="11">
        <v>0</v>
      </c>
      <c r="R189" s="22"/>
      <c r="S189" s="11">
        <v>0</v>
      </c>
      <c r="T189" s="22"/>
      <c r="U189" s="11">
        <v>0</v>
      </c>
      <c r="V189" s="22"/>
      <c r="W189" s="11">
        <v>0</v>
      </c>
      <c r="X189" s="22"/>
      <c r="Y189" s="11">
        <v>0</v>
      </c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</row>
    <row r="190" spans="1:55" ht="15.75" hidden="1">
      <c r="A190" s="6" t="s">
        <v>59</v>
      </c>
      <c r="B190" s="7" t="s">
        <v>21</v>
      </c>
      <c r="C190" s="8">
        <f>+C189+0.1</f>
        <v>6410.200000000001</v>
      </c>
      <c r="D190" s="6"/>
      <c r="E190" s="37">
        <v>0</v>
      </c>
      <c r="F190" s="6"/>
      <c r="G190" s="37">
        <v>0</v>
      </c>
      <c r="H190" s="13"/>
      <c r="I190" s="37">
        <v>0</v>
      </c>
      <c r="J190" s="13"/>
      <c r="K190" s="37">
        <v>0</v>
      </c>
      <c r="L190" s="13"/>
      <c r="M190" s="37">
        <v>0</v>
      </c>
      <c r="N190" s="22"/>
      <c r="O190" s="37">
        <v>0</v>
      </c>
      <c r="P190" s="22"/>
      <c r="Q190" s="37">
        <v>0</v>
      </c>
      <c r="R190" s="22"/>
      <c r="S190" s="37">
        <v>0</v>
      </c>
      <c r="T190" s="22"/>
      <c r="U190" s="37">
        <v>0</v>
      </c>
      <c r="V190" s="22"/>
      <c r="W190" s="37">
        <v>0</v>
      </c>
      <c r="X190" s="22"/>
      <c r="Y190" s="37">
        <v>0</v>
      </c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</row>
    <row r="191" spans="1:55" ht="15.75" hidden="1">
      <c r="A191" s="6" t="s">
        <v>60</v>
      </c>
      <c r="B191" s="7" t="s">
        <v>21</v>
      </c>
      <c r="C191" s="8">
        <f>+C189+0.3</f>
        <v>6410.400000000001</v>
      </c>
      <c r="D191" s="6"/>
      <c r="E191" s="37">
        <v>0</v>
      </c>
      <c r="F191" s="6"/>
      <c r="G191" s="37">
        <v>0</v>
      </c>
      <c r="H191" s="13"/>
      <c r="I191" s="37">
        <v>0</v>
      </c>
      <c r="J191" s="13"/>
      <c r="K191" s="37">
        <v>0</v>
      </c>
      <c r="L191" s="13"/>
      <c r="M191" s="37">
        <v>0</v>
      </c>
      <c r="N191" s="22"/>
      <c r="O191" s="37">
        <v>0</v>
      </c>
      <c r="P191" s="22"/>
      <c r="Q191" s="37">
        <v>0</v>
      </c>
      <c r="R191" s="22"/>
      <c r="S191" s="37">
        <v>0</v>
      </c>
      <c r="T191" s="22"/>
      <c r="U191" s="37">
        <v>0</v>
      </c>
      <c r="V191" s="22"/>
      <c r="W191" s="37">
        <v>0</v>
      </c>
      <c r="X191" s="22"/>
      <c r="Y191" s="37">
        <v>0</v>
      </c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</row>
    <row r="192" spans="1:55" ht="16.5" hidden="1" thickBot="1">
      <c r="A192" s="6" t="s">
        <v>61</v>
      </c>
      <c r="B192" s="7"/>
      <c r="C192" s="8"/>
      <c r="D192" s="6"/>
      <c r="E192" s="12">
        <f>SUM(E189:E191)</f>
        <v>0</v>
      </c>
      <c r="F192" s="6"/>
      <c r="G192" s="12">
        <f>SUM(G189:G191)</f>
        <v>0</v>
      </c>
      <c r="H192" s="13"/>
      <c r="I192" s="12">
        <f>SUM(I189:I191)</f>
        <v>0</v>
      </c>
      <c r="J192" s="13"/>
      <c r="K192" s="12">
        <f>SUM(K189:K191)</f>
        <v>0</v>
      </c>
      <c r="L192" s="13"/>
      <c r="M192" s="12">
        <f>SUM(M189:M191)</f>
        <v>0</v>
      </c>
      <c r="N192" s="22"/>
      <c r="O192" s="12">
        <f>SUM(O189:O191)</f>
        <v>0</v>
      </c>
      <c r="P192" s="22"/>
      <c r="Q192" s="12">
        <f>SUM(Q189:Q191)</f>
        <v>0</v>
      </c>
      <c r="R192" s="22"/>
      <c r="S192" s="12">
        <f>SUM(S189:S191)</f>
        <v>0</v>
      </c>
      <c r="T192" s="22"/>
      <c r="U192" s="12">
        <f>SUM(U189:U191)</f>
        <v>0</v>
      </c>
      <c r="V192" s="22"/>
      <c r="W192" s="12">
        <f>SUM(W189:W191)</f>
        <v>0</v>
      </c>
      <c r="X192" s="22"/>
      <c r="Y192" s="12">
        <f>SUM(Y189:Y191)</f>
        <v>0</v>
      </c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</row>
    <row r="193" spans="1:55" ht="15.75" hidden="1">
      <c r="A193" s="6"/>
      <c r="B193" s="7"/>
      <c r="C193" s="8"/>
      <c r="D193" s="6"/>
      <c r="E193" s="22"/>
      <c r="F193" s="6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</row>
    <row r="194" spans="1:55" ht="15.75" hidden="1">
      <c r="A194" s="6" t="s">
        <v>111</v>
      </c>
      <c r="B194" s="7"/>
      <c r="C194" s="8"/>
      <c r="D194" s="6"/>
      <c r="E194" s="22"/>
      <c r="F194" s="6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</row>
    <row r="195" spans="1:55" ht="15.75" hidden="1">
      <c r="A195" s="6" t="s">
        <v>57</v>
      </c>
      <c r="B195" s="7" t="s">
        <v>21</v>
      </c>
      <c r="C195" s="8">
        <v>6510.1</v>
      </c>
      <c r="D195" s="6"/>
      <c r="E195" s="11">
        <v>0</v>
      </c>
      <c r="F195" s="6"/>
      <c r="G195" s="11">
        <v>0</v>
      </c>
      <c r="H195" s="13"/>
      <c r="I195" s="11">
        <v>0</v>
      </c>
      <c r="J195" s="13"/>
      <c r="K195" s="11">
        <v>0</v>
      </c>
      <c r="L195" s="13"/>
      <c r="M195" s="11">
        <v>0</v>
      </c>
      <c r="N195" s="22"/>
      <c r="O195" s="11">
        <v>0</v>
      </c>
      <c r="P195" s="22"/>
      <c r="Q195" s="11">
        <v>0</v>
      </c>
      <c r="R195" s="22"/>
      <c r="S195" s="11">
        <v>0</v>
      </c>
      <c r="T195" s="22"/>
      <c r="U195" s="11">
        <v>0</v>
      </c>
      <c r="V195" s="22"/>
      <c r="W195" s="11">
        <v>0</v>
      </c>
      <c r="X195" s="22"/>
      <c r="Y195" s="11">
        <v>0</v>
      </c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</row>
    <row r="196" spans="1:55" ht="15.75" hidden="1">
      <c r="A196" s="6" t="s">
        <v>59</v>
      </c>
      <c r="B196" s="7" t="s">
        <v>21</v>
      </c>
      <c r="C196" s="8">
        <f>+C195+0.1</f>
        <v>6510.200000000001</v>
      </c>
      <c r="D196" s="6"/>
      <c r="E196" s="37">
        <v>0</v>
      </c>
      <c r="F196" s="6"/>
      <c r="G196" s="37">
        <v>0</v>
      </c>
      <c r="H196" s="13"/>
      <c r="I196" s="37">
        <v>0</v>
      </c>
      <c r="J196" s="13"/>
      <c r="K196" s="37">
        <v>0</v>
      </c>
      <c r="L196" s="13"/>
      <c r="M196" s="37">
        <v>0</v>
      </c>
      <c r="N196" s="22"/>
      <c r="O196" s="37">
        <v>0</v>
      </c>
      <c r="P196" s="22"/>
      <c r="Q196" s="37">
        <v>0</v>
      </c>
      <c r="R196" s="22"/>
      <c r="S196" s="37">
        <v>0</v>
      </c>
      <c r="T196" s="22"/>
      <c r="U196" s="37">
        <v>0</v>
      </c>
      <c r="V196" s="22"/>
      <c r="W196" s="37">
        <v>0</v>
      </c>
      <c r="X196" s="22"/>
      <c r="Y196" s="37">
        <v>0</v>
      </c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</row>
    <row r="197" spans="1:55" ht="15.75" hidden="1">
      <c r="A197" s="6" t="s">
        <v>60</v>
      </c>
      <c r="B197" s="7" t="s">
        <v>21</v>
      </c>
      <c r="C197" s="8">
        <f>+C195+0.3</f>
        <v>6510.400000000001</v>
      </c>
      <c r="D197" s="6"/>
      <c r="E197" s="37"/>
      <c r="F197" s="6"/>
      <c r="G197" s="37"/>
      <c r="H197" s="13"/>
      <c r="I197" s="37"/>
      <c r="J197" s="13"/>
      <c r="K197" s="37"/>
      <c r="L197" s="13"/>
      <c r="M197" s="37"/>
      <c r="N197" s="22"/>
      <c r="O197" s="37"/>
      <c r="P197" s="22"/>
      <c r="Q197" s="37"/>
      <c r="R197" s="22"/>
      <c r="S197" s="37"/>
      <c r="T197" s="22"/>
      <c r="U197" s="37"/>
      <c r="V197" s="22"/>
      <c r="W197" s="37"/>
      <c r="X197" s="22"/>
      <c r="Y197" s="37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</row>
    <row r="198" spans="1:55" ht="16.5" hidden="1" thickBot="1">
      <c r="A198" s="6" t="s">
        <v>61</v>
      </c>
      <c r="B198" s="7"/>
      <c r="C198" s="8"/>
      <c r="D198" s="6"/>
      <c r="E198" s="12">
        <f>SUM(E195:E197)</f>
        <v>0</v>
      </c>
      <c r="F198" s="6"/>
      <c r="G198" s="12">
        <f>SUM(G195:G197)</f>
        <v>0</v>
      </c>
      <c r="H198" s="13"/>
      <c r="I198" s="12">
        <f>SUM(I195:I197)</f>
        <v>0</v>
      </c>
      <c r="J198" s="13"/>
      <c r="K198" s="12">
        <f>SUM(K195:K197)</f>
        <v>0</v>
      </c>
      <c r="L198" s="13"/>
      <c r="M198" s="12">
        <f>SUM(M195:M197)</f>
        <v>0</v>
      </c>
      <c r="N198" s="22"/>
      <c r="O198" s="12">
        <f>SUM(O195:O197)</f>
        <v>0</v>
      </c>
      <c r="P198" s="22"/>
      <c r="Q198" s="12">
        <f>SUM(Q195:Q197)</f>
        <v>0</v>
      </c>
      <c r="R198" s="22"/>
      <c r="S198" s="12">
        <f>SUM(S195:S197)</f>
        <v>0</v>
      </c>
      <c r="T198" s="22"/>
      <c r="U198" s="12">
        <f>SUM(U195:U197)</f>
        <v>0</v>
      </c>
      <c r="V198" s="22"/>
      <c r="W198" s="12">
        <f>SUM(W195:W197)</f>
        <v>0</v>
      </c>
      <c r="X198" s="22"/>
      <c r="Y198" s="12">
        <f>SUM(Y195:Y197)</f>
        <v>0</v>
      </c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</row>
    <row r="199" spans="1:55" ht="15.75">
      <c r="A199" s="6"/>
      <c r="B199" s="7"/>
      <c r="C199" s="8"/>
      <c r="D199" s="6"/>
      <c r="E199" s="22"/>
      <c r="F199" s="6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</row>
    <row r="200" spans="1:55" ht="15.75">
      <c r="A200" s="6" t="s">
        <v>112</v>
      </c>
      <c r="B200" s="7"/>
      <c r="C200" s="8"/>
      <c r="D200" s="6"/>
      <c r="E200" s="22"/>
      <c r="F200" s="6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</row>
    <row r="201" spans="1:55" ht="15.75">
      <c r="A201" s="14" t="s">
        <v>57</v>
      </c>
      <c r="B201" s="15" t="s">
        <v>21</v>
      </c>
      <c r="C201" s="16">
        <v>6772.1</v>
      </c>
      <c r="E201" s="18">
        <v>0</v>
      </c>
      <c r="G201" s="18">
        <v>0</v>
      </c>
      <c r="H201" s="20"/>
      <c r="I201" s="18">
        <v>0</v>
      </c>
      <c r="J201" s="20"/>
      <c r="K201" s="18">
        <v>0</v>
      </c>
      <c r="L201" s="20"/>
      <c r="M201" s="18">
        <v>0</v>
      </c>
      <c r="N201" s="19"/>
      <c r="O201" s="18">
        <v>0</v>
      </c>
      <c r="P201" s="19"/>
      <c r="Q201" s="39">
        <v>0</v>
      </c>
      <c r="R201" s="19"/>
      <c r="S201" s="39">
        <v>0</v>
      </c>
      <c r="T201" s="19"/>
      <c r="U201" s="39">
        <v>0</v>
      </c>
      <c r="V201" s="19"/>
      <c r="W201" s="111">
        <v>0</v>
      </c>
      <c r="X201" s="19"/>
      <c r="Y201" s="111">
        <v>0</v>
      </c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</row>
    <row r="202" spans="1:55" ht="15.75">
      <c r="A202" s="14" t="s">
        <v>59</v>
      </c>
      <c r="B202" s="15" t="s">
        <v>21</v>
      </c>
      <c r="C202" s="16">
        <f>+C201+0.1</f>
        <v>6772.200000000001</v>
      </c>
      <c r="E202" s="23">
        <v>0</v>
      </c>
      <c r="G202" s="23">
        <v>0</v>
      </c>
      <c r="H202" s="20"/>
      <c r="I202" s="23">
        <v>0</v>
      </c>
      <c r="J202" s="20"/>
      <c r="K202" s="23">
        <v>0</v>
      </c>
      <c r="L202" s="20"/>
      <c r="M202" s="23">
        <v>0</v>
      </c>
      <c r="N202" s="19"/>
      <c r="O202" s="23">
        <v>0</v>
      </c>
      <c r="P202" s="19"/>
      <c r="Q202" s="41">
        <v>0</v>
      </c>
      <c r="R202" s="19"/>
      <c r="S202" s="41">
        <v>0</v>
      </c>
      <c r="T202" s="19"/>
      <c r="U202" s="41">
        <v>0</v>
      </c>
      <c r="V202" s="19"/>
      <c r="W202" s="112">
        <v>0</v>
      </c>
      <c r="X202" s="19"/>
      <c r="Y202" s="112">
        <v>0</v>
      </c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</row>
    <row r="203" spans="1:55" ht="15.75">
      <c r="A203" s="14" t="s">
        <v>60</v>
      </c>
      <c r="B203" s="15" t="s">
        <v>21</v>
      </c>
      <c r="C203" s="16">
        <f>+C201+0.3</f>
        <v>6772.400000000001</v>
      </c>
      <c r="E203" s="23">
        <v>0</v>
      </c>
      <c r="G203" s="23">
        <v>0</v>
      </c>
      <c r="H203" s="20"/>
      <c r="I203" s="23">
        <v>0</v>
      </c>
      <c r="J203" s="20"/>
      <c r="K203" s="23">
        <v>0</v>
      </c>
      <c r="L203" s="20"/>
      <c r="M203" s="23">
        <v>500</v>
      </c>
      <c r="N203" s="19"/>
      <c r="O203" s="23">
        <v>500</v>
      </c>
      <c r="P203" s="19"/>
      <c r="Q203" s="41">
        <v>500</v>
      </c>
      <c r="R203" s="19"/>
      <c r="S203" s="41">
        <v>500</v>
      </c>
      <c r="T203" s="19"/>
      <c r="U203" s="41">
        <v>500</v>
      </c>
      <c r="V203" s="19"/>
      <c r="W203" s="112">
        <v>0</v>
      </c>
      <c r="X203" s="19"/>
      <c r="Y203" s="112">
        <v>0</v>
      </c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</row>
    <row r="204" spans="1:55" ht="16.5" thickBot="1">
      <c r="A204" s="6" t="s">
        <v>61</v>
      </c>
      <c r="B204" s="7"/>
      <c r="C204" s="8"/>
      <c r="D204" s="6"/>
      <c r="E204" s="12">
        <f>SUM(E201:E203)</f>
        <v>0</v>
      </c>
      <c r="F204" s="6"/>
      <c r="G204" s="12">
        <f>SUM(G201:G203)</f>
        <v>0</v>
      </c>
      <c r="H204" s="13"/>
      <c r="I204" s="12">
        <f>SUM(I201:I203)</f>
        <v>0</v>
      </c>
      <c r="J204" s="13"/>
      <c r="K204" s="12">
        <f>SUM(K201:K203)</f>
        <v>0</v>
      </c>
      <c r="L204" s="13"/>
      <c r="M204" s="12">
        <f>SUM(M201:M203)</f>
        <v>500</v>
      </c>
      <c r="N204" s="22"/>
      <c r="O204" s="12">
        <f>SUM(O201:O203)</f>
        <v>500</v>
      </c>
      <c r="P204" s="22"/>
      <c r="Q204" s="12">
        <f>SUM(Q201:Q203)</f>
        <v>500</v>
      </c>
      <c r="R204" s="22"/>
      <c r="S204" s="12">
        <f>SUM(S201:S203)</f>
        <v>500</v>
      </c>
      <c r="T204" s="22"/>
      <c r="U204" s="12">
        <f>SUM(U201:U203)</f>
        <v>500</v>
      </c>
      <c r="V204" s="22"/>
      <c r="W204" s="12">
        <f>SUM(W201:W203)</f>
        <v>0</v>
      </c>
      <c r="X204" s="22"/>
      <c r="Y204" s="12">
        <f>SUM(Y201:Y203)</f>
        <v>0</v>
      </c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</row>
    <row r="205" spans="1:55" ht="16.5" thickTop="1">
      <c r="A205" s="6"/>
      <c r="B205" s="7"/>
      <c r="C205" s="8"/>
      <c r="D205" s="6"/>
      <c r="E205" s="22"/>
      <c r="F205" s="6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</row>
    <row r="206" spans="1:55" ht="15.75">
      <c r="A206" s="6" t="s">
        <v>113</v>
      </c>
      <c r="B206" s="7"/>
      <c r="C206" s="8"/>
      <c r="D206" s="6"/>
      <c r="E206" s="22"/>
      <c r="F206" s="6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</row>
    <row r="207" spans="1:55" ht="15.75">
      <c r="A207" s="6" t="s">
        <v>114</v>
      </c>
      <c r="B207" s="7"/>
      <c r="C207" s="8"/>
      <c r="D207" s="6"/>
      <c r="E207" s="22"/>
      <c r="F207" s="6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</row>
    <row r="208" spans="1:55" ht="16.5" thickBot="1">
      <c r="A208" s="6" t="s">
        <v>115</v>
      </c>
      <c r="B208" s="7"/>
      <c r="C208" s="8"/>
      <c r="D208" s="6"/>
      <c r="E208" s="27">
        <f>+E204+E198+E192+E186+E180</f>
        <v>0</v>
      </c>
      <c r="F208" s="6"/>
      <c r="G208" s="27">
        <f>+G204+G198+G192+G186+G180</f>
        <v>0</v>
      </c>
      <c r="H208" s="13"/>
      <c r="I208" s="27">
        <f>+I204+I198+I192+I186+I180</f>
        <v>0</v>
      </c>
      <c r="J208" s="13"/>
      <c r="K208" s="27">
        <f>+K204+K198+K192+K186+K180</f>
        <v>0</v>
      </c>
      <c r="L208" s="13"/>
      <c r="M208" s="27">
        <f>+M204+M198+M192+M186+M180</f>
        <v>500</v>
      </c>
      <c r="N208" s="22"/>
      <c r="O208" s="27">
        <f>+O204+O198+O192+O186+O180</f>
        <v>500</v>
      </c>
      <c r="P208" s="22"/>
      <c r="Q208" s="27">
        <f>+Q204+Q198+Q192+Q186+Q180</f>
        <v>500</v>
      </c>
      <c r="R208" s="22"/>
      <c r="S208" s="27">
        <f>+S204+S198+S192+S186+S180</f>
        <v>500</v>
      </c>
      <c r="T208" s="22"/>
      <c r="U208" s="27">
        <f>+U204+U198+U192+U186+U180</f>
        <v>500</v>
      </c>
      <c r="V208" s="22"/>
      <c r="W208" s="27">
        <f>+W204+W198+W192+W186+W180</f>
        <v>0</v>
      </c>
      <c r="X208" s="22"/>
      <c r="Y208" s="27">
        <f>+Y204+Y198+Y192+Y186+Y180</f>
        <v>0</v>
      </c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</row>
    <row r="209" spans="1:55" ht="3" customHeight="1" thickBot="1">
      <c r="A209" s="6"/>
      <c r="B209" s="7"/>
      <c r="C209" s="8"/>
      <c r="D209" s="6"/>
      <c r="E209" s="29"/>
      <c r="F209" s="6"/>
      <c r="G209" s="29"/>
      <c r="H209" s="13"/>
      <c r="I209" s="29"/>
      <c r="J209" s="13"/>
      <c r="K209" s="29"/>
      <c r="L209" s="13"/>
      <c r="M209" s="29"/>
      <c r="N209" s="22"/>
      <c r="O209" s="29"/>
      <c r="P209" s="22"/>
      <c r="Q209" s="29"/>
      <c r="R209" s="22"/>
      <c r="S209" s="29"/>
      <c r="T209" s="22"/>
      <c r="U209" s="29"/>
      <c r="V209" s="22"/>
      <c r="W209" s="29"/>
      <c r="X209" s="22"/>
      <c r="Y209" s="2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</row>
    <row r="210" spans="1:55" ht="15.75">
      <c r="A210" s="6"/>
      <c r="B210" s="7"/>
      <c r="C210" s="8"/>
      <c r="D210" s="6"/>
      <c r="E210" s="22"/>
      <c r="F210" s="6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</row>
    <row r="211" spans="1:55" ht="15.75">
      <c r="A211" s="6"/>
      <c r="B211" s="7"/>
      <c r="C211" s="8"/>
      <c r="D211" s="6"/>
      <c r="E211" s="22"/>
      <c r="F211" s="6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</row>
    <row r="212" spans="1:55" ht="15.75">
      <c r="A212" s="6"/>
      <c r="B212" s="7"/>
      <c r="C212" s="8"/>
      <c r="D212" s="6"/>
      <c r="E212" s="22"/>
      <c r="F212" s="6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</row>
    <row r="213" spans="1:55" ht="15.75">
      <c r="A213" s="6"/>
      <c r="B213" s="7"/>
      <c r="C213" s="8"/>
      <c r="D213" s="6"/>
      <c r="E213" s="22"/>
      <c r="F213" s="6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</row>
    <row r="214" spans="1:55" ht="15.75">
      <c r="A214" s="6" t="s">
        <v>116</v>
      </c>
      <c r="B214" s="7"/>
      <c r="C214" s="8"/>
      <c r="D214" s="6"/>
      <c r="E214" s="22"/>
      <c r="F214" s="6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</row>
    <row r="215" spans="1:55" ht="15.75">
      <c r="A215" s="6"/>
      <c r="B215" s="7"/>
      <c r="C215" s="8"/>
      <c r="D215" s="6"/>
      <c r="E215" s="22"/>
      <c r="F215" s="6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</row>
    <row r="216" spans="1:55" ht="15.75">
      <c r="A216" s="6" t="s">
        <v>117</v>
      </c>
      <c r="B216" s="7"/>
      <c r="C216" s="8"/>
      <c r="D216" s="6"/>
      <c r="E216" s="22"/>
      <c r="F216" s="6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</row>
    <row r="217" spans="1:55" ht="15.75">
      <c r="A217" s="14" t="s">
        <v>57</v>
      </c>
      <c r="B217" s="15" t="s">
        <v>21</v>
      </c>
      <c r="C217" s="16">
        <v>7020.1</v>
      </c>
      <c r="E217" s="18">
        <v>0</v>
      </c>
      <c r="G217" s="18">
        <v>10018</v>
      </c>
      <c r="H217" s="20"/>
      <c r="I217" s="18">
        <v>17943.6</v>
      </c>
      <c r="J217" s="20"/>
      <c r="K217" s="18">
        <v>28846</v>
      </c>
      <c r="L217" s="20"/>
      <c r="M217" s="18">
        <v>26439</v>
      </c>
      <c r="N217" s="19"/>
      <c r="O217" s="18">
        <v>34250.74</v>
      </c>
      <c r="P217" s="19"/>
      <c r="Q217" s="39">
        <v>36000</v>
      </c>
      <c r="R217" s="19"/>
      <c r="S217" s="39">
        <v>36000</v>
      </c>
      <c r="T217" s="19"/>
      <c r="U217" s="39">
        <v>36000</v>
      </c>
      <c r="V217" s="19"/>
      <c r="W217" s="111">
        <v>0</v>
      </c>
      <c r="X217" s="19"/>
      <c r="Y217" s="111">
        <v>0</v>
      </c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</row>
    <row r="218" spans="1:55" ht="15.75">
      <c r="A218" s="14" t="s">
        <v>59</v>
      </c>
      <c r="B218" s="15" t="s">
        <v>21</v>
      </c>
      <c r="C218" s="16">
        <f>+C217+0.1</f>
        <v>7020.200000000001</v>
      </c>
      <c r="E218" s="23">
        <v>0</v>
      </c>
      <c r="G218" s="23">
        <v>0</v>
      </c>
      <c r="H218" s="20"/>
      <c r="I218" s="23">
        <v>0</v>
      </c>
      <c r="J218" s="20"/>
      <c r="K218" s="23">
        <v>0</v>
      </c>
      <c r="L218" s="20"/>
      <c r="M218" s="23">
        <v>0</v>
      </c>
      <c r="N218" s="19"/>
      <c r="O218" s="23">
        <v>0</v>
      </c>
      <c r="P218" s="19"/>
      <c r="Q218" s="41">
        <v>0</v>
      </c>
      <c r="R218" s="19"/>
      <c r="S218" s="41">
        <v>0</v>
      </c>
      <c r="T218" s="19"/>
      <c r="U218" s="41">
        <v>0</v>
      </c>
      <c r="V218" s="19"/>
      <c r="W218" s="112">
        <v>0</v>
      </c>
      <c r="X218" s="19"/>
      <c r="Y218" s="112">
        <v>0</v>
      </c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</row>
    <row r="219" spans="1:55" ht="15.75">
      <c r="A219" s="14" t="s">
        <v>60</v>
      </c>
      <c r="B219" s="15" t="s">
        <v>21</v>
      </c>
      <c r="C219" s="16">
        <f>+C217+0.3</f>
        <v>7020.400000000001</v>
      </c>
      <c r="E219" s="23">
        <v>0</v>
      </c>
      <c r="G219" s="23">
        <v>3537</v>
      </c>
      <c r="H219" s="20"/>
      <c r="I219" s="23">
        <v>1857.14</v>
      </c>
      <c r="J219" s="20"/>
      <c r="K219" s="23">
        <v>5044</v>
      </c>
      <c r="L219" s="20"/>
      <c r="M219" s="23">
        <v>5447</v>
      </c>
      <c r="N219" s="19"/>
      <c r="O219" s="23">
        <v>10241.29</v>
      </c>
      <c r="P219" s="19"/>
      <c r="Q219" s="41">
        <v>10250</v>
      </c>
      <c r="R219" s="19"/>
      <c r="S219" s="41">
        <v>10250</v>
      </c>
      <c r="T219" s="19"/>
      <c r="U219" s="41">
        <v>10250</v>
      </c>
      <c r="V219" s="19"/>
      <c r="W219" s="112">
        <v>0</v>
      </c>
      <c r="X219" s="19"/>
      <c r="Y219" s="112">
        <v>0</v>
      </c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</row>
    <row r="220" spans="1:55" ht="16.5" thickBot="1">
      <c r="A220" s="6" t="s">
        <v>61</v>
      </c>
      <c r="B220" s="7"/>
      <c r="C220" s="8"/>
      <c r="D220" s="6"/>
      <c r="E220" s="12">
        <f>SUM(E217:E219)</f>
        <v>0</v>
      </c>
      <c r="F220" s="6"/>
      <c r="G220" s="12">
        <f>SUM(G217:G219)</f>
        <v>13555</v>
      </c>
      <c r="H220" s="13"/>
      <c r="I220" s="12">
        <f>SUM(I217:I219)</f>
        <v>19800.739999999998</v>
      </c>
      <c r="J220" s="13"/>
      <c r="K220" s="12">
        <f>SUM(K217:K219)</f>
        <v>33890</v>
      </c>
      <c r="L220" s="13"/>
      <c r="M220" s="12">
        <f>SUM(M217:M219)</f>
        <v>31886</v>
      </c>
      <c r="N220" s="22"/>
      <c r="O220" s="12">
        <f>SUM(O217:O219)</f>
        <v>44492.03</v>
      </c>
      <c r="P220" s="22"/>
      <c r="Q220" s="12">
        <f>SUM(Q217:Q219)</f>
        <v>46250</v>
      </c>
      <c r="R220" s="22"/>
      <c r="S220" s="12">
        <f>SUM(S217:S219)</f>
        <v>46250</v>
      </c>
      <c r="T220" s="22"/>
      <c r="U220" s="12">
        <f>SUM(U217:U219)</f>
        <v>46250</v>
      </c>
      <c r="V220" s="22"/>
      <c r="W220" s="12">
        <f>SUM(W217:W219)</f>
        <v>0</v>
      </c>
      <c r="X220" s="22"/>
      <c r="Y220" s="12">
        <f>SUM(Y217:Y219)</f>
        <v>0</v>
      </c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</row>
    <row r="221" spans="1:55" ht="16.5" thickTop="1">
      <c r="A221" s="6"/>
      <c r="B221" s="7"/>
      <c r="C221" s="8"/>
      <c r="D221" s="6"/>
      <c r="E221" s="22"/>
      <c r="F221" s="6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</row>
    <row r="222" spans="1:55" ht="15.75">
      <c r="A222" s="6" t="s">
        <v>118</v>
      </c>
      <c r="B222" s="7"/>
      <c r="C222" s="8"/>
      <c r="D222" s="6"/>
      <c r="E222" s="22"/>
      <c r="F222" s="6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</row>
    <row r="223" spans="1:55" ht="15.75">
      <c r="A223" s="14" t="s">
        <v>57</v>
      </c>
      <c r="B223" s="15" t="s">
        <v>21</v>
      </c>
      <c r="C223" s="16">
        <v>7110.1</v>
      </c>
      <c r="E223" s="39">
        <v>0</v>
      </c>
      <c r="G223" s="39">
        <v>0</v>
      </c>
      <c r="H223" s="40"/>
      <c r="I223" s="39">
        <v>0</v>
      </c>
      <c r="J223" s="40"/>
      <c r="K223" s="39">
        <v>0</v>
      </c>
      <c r="L223" s="40"/>
      <c r="M223" s="39">
        <v>0</v>
      </c>
      <c r="N223" s="19"/>
      <c r="O223" s="39">
        <v>0</v>
      </c>
      <c r="P223" s="19"/>
      <c r="Q223" s="39">
        <v>0</v>
      </c>
      <c r="R223" s="19"/>
      <c r="S223" s="39">
        <v>0</v>
      </c>
      <c r="T223" s="19"/>
      <c r="U223" s="39">
        <v>0</v>
      </c>
      <c r="V223" s="19"/>
      <c r="W223" s="111">
        <v>0</v>
      </c>
      <c r="X223" s="19"/>
      <c r="Y223" s="111">
        <v>0</v>
      </c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</row>
    <row r="224" spans="1:55" ht="15.75">
      <c r="A224" s="14" t="s">
        <v>59</v>
      </c>
      <c r="B224" s="15" t="s">
        <v>21</v>
      </c>
      <c r="C224" s="16">
        <f>+C223+0.1</f>
        <v>7110.200000000001</v>
      </c>
      <c r="E224" s="41">
        <v>0</v>
      </c>
      <c r="G224" s="41">
        <v>0</v>
      </c>
      <c r="H224" s="40"/>
      <c r="I224" s="41">
        <v>0</v>
      </c>
      <c r="J224" s="40"/>
      <c r="K224" s="41">
        <v>0</v>
      </c>
      <c r="L224" s="40"/>
      <c r="M224" s="41">
        <v>0</v>
      </c>
      <c r="N224" s="19"/>
      <c r="O224" s="41">
        <v>0</v>
      </c>
      <c r="P224" s="19"/>
      <c r="Q224" s="41">
        <v>0</v>
      </c>
      <c r="R224" s="19"/>
      <c r="S224" s="41">
        <v>0</v>
      </c>
      <c r="T224" s="19"/>
      <c r="U224" s="41">
        <v>0</v>
      </c>
      <c r="V224" s="19"/>
      <c r="W224" s="112">
        <v>0</v>
      </c>
      <c r="X224" s="19"/>
      <c r="Y224" s="112">
        <v>0</v>
      </c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</row>
    <row r="225" spans="1:55" ht="15.75">
      <c r="A225" s="14" t="s">
        <v>60</v>
      </c>
      <c r="B225" s="15" t="s">
        <v>21</v>
      </c>
      <c r="C225" s="16">
        <v>7110.4</v>
      </c>
      <c r="E225" s="41">
        <v>1985</v>
      </c>
      <c r="G225" s="41">
        <v>11415</v>
      </c>
      <c r="H225" s="40"/>
      <c r="I225" s="41">
        <v>965.84</v>
      </c>
      <c r="J225" s="40"/>
      <c r="K225" s="41">
        <v>2393</v>
      </c>
      <c r="L225" s="40"/>
      <c r="M225" s="41">
        <v>1055</v>
      </c>
      <c r="N225" s="19"/>
      <c r="O225" s="41">
        <v>620.75</v>
      </c>
      <c r="P225" s="19"/>
      <c r="Q225" s="41">
        <v>1000</v>
      </c>
      <c r="R225" s="19"/>
      <c r="S225" s="41">
        <v>1000</v>
      </c>
      <c r="T225" s="19"/>
      <c r="U225" s="41">
        <v>1000</v>
      </c>
      <c r="V225" s="19"/>
      <c r="W225" s="112">
        <v>0</v>
      </c>
      <c r="X225" s="19"/>
      <c r="Y225" s="112">
        <v>0</v>
      </c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</row>
    <row r="226" spans="1:55" ht="16.5" thickBot="1">
      <c r="A226" s="6" t="s">
        <v>61</v>
      </c>
      <c r="B226" s="42"/>
      <c r="C226" s="42"/>
      <c r="D226" s="6"/>
      <c r="E226" s="12">
        <f>SUM(E223:E225)</f>
        <v>1985</v>
      </c>
      <c r="F226" s="6"/>
      <c r="G226" s="12">
        <f>SUM(G223:G225)</f>
        <v>11415</v>
      </c>
      <c r="H226" s="13"/>
      <c r="I226" s="12">
        <f>SUM(I223:I225)</f>
        <v>965.84</v>
      </c>
      <c r="J226" s="13"/>
      <c r="K226" s="12">
        <f>SUM(K223:K225)</f>
        <v>2393</v>
      </c>
      <c r="L226" s="13"/>
      <c r="M226" s="12">
        <f>SUM(M223:M225)</f>
        <v>1055</v>
      </c>
      <c r="N226" s="22"/>
      <c r="O226" s="12">
        <f>SUM(O223:O225)</f>
        <v>620.75</v>
      </c>
      <c r="P226" s="22"/>
      <c r="Q226" s="12">
        <f>SUM(Q223:Q225)</f>
        <v>1000</v>
      </c>
      <c r="R226" s="22"/>
      <c r="S226" s="12">
        <f>SUM(S223:S225)</f>
        <v>1000</v>
      </c>
      <c r="T226" s="22"/>
      <c r="U226" s="12">
        <f>SUM(U223:U225)</f>
        <v>1000</v>
      </c>
      <c r="V226" s="22"/>
      <c r="W226" s="12">
        <f>SUM(W223:W225)</f>
        <v>0</v>
      </c>
      <c r="X226" s="22"/>
      <c r="Y226" s="12">
        <f>SUM(Y223:Y225)</f>
        <v>0</v>
      </c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</row>
    <row r="227" spans="1:55" ht="16.5" thickTop="1">
      <c r="A227" s="6"/>
      <c r="B227" s="7"/>
      <c r="C227" s="8"/>
      <c r="D227" s="6"/>
      <c r="E227" s="22"/>
      <c r="F227" s="6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</row>
    <row r="228" spans="1:55" ht="15.75">
      <c r="A228" s="6" t="s">
        <v>119</v>
      </c>
      <c r="B228" s="7"/>
      <c r="C228" s="8"/>
      <c r="D228" s="6"/>
      <c r="E228" s="22"/>
      <c r="F228" s="6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</row>
    <row r="229" spans="1:55" ht="15.75">
      <c r="A229" s="14" t="s">
        <v>57</v>
      </c>
      <c r="B229" s="15" t="s">
        <v>21</v>
      </c>
      <c r="C229" s="16">
        <v>7140.1</v>
      </c>
      <c r="E229" s="18">
        <v>0</v>
      </c>
      <c r="G229" s="18">
        <v>0</v>
      </c>
      <c r="H229" s="20"/>
      <c r="I229" s="18">
        <v>0</v>
      </c>
      <c r="J229" s="20"/>
      <c r="K229" s="18">
        <v>0</v>
      </c>
      <c r="L229" s="20"/>
      <c r="M229" s="18">
        <v>0</v>
      </c>
      <c r="N229" s="19"/>
      <c r="O229" s="18">
        <v>0</v>
      </c>
      <c r="P229" s="19"/>
      <c r="Q229" s="39">
        <v>0</v>
      </c>
      <c r="R229" s="19"/>
      <c r="S229" s="39">
        <v>0</v>
      </c>
      <c r="T229" s="19"/>
      <c r="U229" s="39">
        <v>0</v>
      </c>
      <c r="V229" s="19"/>
      <c r="W229" s="111">
        <v>0</v>
      </c>
      <c r="X229" s="19"/>
      <c r="Y229" s="111">
        <v>0</v>
      </c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</row>
    <row r="230" spans="1:55" ht="15.75">
      <c r="A230" s="14" t="s">
        <v>59</v>
      </c>
      <c r="B230" s="15" t="s">
        <v>21</v>
      </c>
      <c r="C230" s="16">
        <f>+C229+0.1</f>
        <v>7140.200000000001</v>
      </c>
      <c r="E230" s="23">
        <v>0</v>
      </c>
      <c r="G230" s="23">
        <v>0</v>
      </c>
      <c r="H230" s="20"/>
      <c r="I230" s="23">
        <v>0</v>
      </c>
      <c r="J230" s="20"/>
      <c r="K230" s="23">
        <v>0</v>
      </c>
      <c r="L230" s="20"/>
      <c r="M230" s="23">
        <v>0</v>
      </c>
      <c r="N230" s="19"/>
      <c r="O230" s="23">
        <v>0</v>
      </c>
      <c r="P230" s="19"/>
      <c r="Q230" s="41">
        <v>0</v>
      </c>
      <c r="R230" s="19"/>
      <c r="S230" s="41">
        <v>0</v>
      </c>
      <c r="T230" s="19"/>
      <c r="U230" s="41">
        <v>0</v>
      </c>
      <c r="V230" s="19"/>
      <c r="W230" s="112">
        <v>0</v>
      </c>
      <c r="X230" s="19">
        <v>5</v>
      </c>
      <c r="Y230" s="112">
        <v>0</v>
      </c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</row>
    <row r="231" spans="1:55" ht="15.75">
      <c r="A231" s="14" t="s">
        <v>60</v>
      </c>
      <c r="B231" s="15" t="s">
        <v>21</v>
      </c>
      <c r="C231" s="16">
        <f>+C229+0.3</f>
        <v>7140.400000000001</v>
      </c>
      <c r="E231" s="23">
        <v>0</v>
      </c>
      <c r="G231" s="23">
        <v>0</v>
      </c>
      <c r="H231" s="20"/>
      <c r="I231" s="23">
        <v>0</v>
      </c>
      <c r="J231" s="20"/>
      <c r="K231" s="23">
        <v>0</v>
      </c>
      <c r="L231" s="20"/>
      <c r="M231" s="23">
        <v>0</v>
      </c>
      <c r="N231" s="19"/>
      <c r="O231" s="23">
        <v>0</v>
      </c>
      <c r="P231" s="19"/>
      <c r="Q231" s="41">
        <v>0</v>
      </c>
      <c r="R231" s="19"/>
      <c r="S231" s="41">
        <v>0</v>
      </c>
      <c r="T231" s="19"/>
      <c r="U231" s="41">
        <v>0</v>
      </c>
      <c r="V231" s="19"/>
      <c r="W231" s="112">
        <v>0</v>
      </c>
      <c r="X231" s="19"/>
      <c r="Y231" s="112">
        <v>0</v>
      </c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</row>
    <row r="232" spans="1:55" ht="16.5" thickBot="1">
      <c r="A232" s="6" t="s">
        <v>61</v>
      </c>
      <c r="B232" s="7"/>
      <c r="C232" s="8"/>
      <c r="D232" s="6"/>
      <c r="E232" s="12">
        <f>SUM(E229:E231)</f>
        <v>0</v>
      </c>
      <c r="F232" s="6"/>
      <c r="G232" s="12">
        <f>SUM(G229:G231)</f>
        <v>0</v>
      </c>
      <c r="H232" s="13"/>
      <c r="I232" s="12">
        <f>SUM(I229:I231)</f>
        <v>0</v>
      </c>
      <c r="J232" s="13"/>
      <c r="K232" s="12">
        <f>SUM(K229:K231)</f>
        <v>0</v>
      </c>
      <c r="L232" s="13"/>
      <c r="M232" s="12">
        <f>SUM(M229:M231)</f>
        <v>0</v>
      </c>
      <c r="N232" s="22"/>
      <c r="O232" s="12">
        <f>SUM(O229:O231)</f>
        <v>0</v>
      </c>
      <c r="P232" s="22"/>
      <c r="Q232" s="12">
        <f>SUM(Q229:Q231)</f>
        <v>0</v>
      </c>
      <c r="R232" s="22"/>
      <c r="S232" s="12">
        <f>SUM(S229:S231)</f>
        <v>0</v>
      </c>
      <c r="T232" s="22"/>
      <c r="U232" s="12">
        <f>SUM(U229:U231)</f>
        <v>0</v>
      </c>
      <c r="V232" s="22"/>
      <c r="W232" s="12">
        <f>SUM(W229:W231)</f>
        <v>0</v>
      </c>
      <c r="X232" s="22"/>
      <c r="Y232" s="12">
        <f>SUM(Y229:Y231)</f>
        <v>0</v>
      </c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</row>
    <row r="233" spans="1:55" ht="15.75" customHeight="1" thickTop="1">
      <c r="A233" s="6"/>
      <c r="B233" s="7"/>
      <c r="C233" s="8"/>
      <c r="D233" s="6"/>
      <c r="E233" s="22"/>
      <c r="F233" s="6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</row>
    <row r="234" spans="1:55" ht="15.75">
      <c r="A234" s="6" t="s">
        <v>120</v>
      </c>
      <c r="B234" s="7"/>
      <c r="C234" s="8"/>
      <c r="D234" s="6"/>
      <c r="E234" s="22"/>
      <c r="F234" s="6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</row>
    <row r="235" spans="1:55" ht="15.75">
      <c r="A235" s="14" t="s">
        <v>57</v>
      </c>
      <c r="B235" s="15" t="s">
        <v>21</v>
      </c>
      <c r="C235" s="16">
        <v>7310.1</v>
      </c>
      <c r="E235" s="39">
        <v>11493</v>
      </c>
      <c r="G235" s="39">
        <v>16238</v>
      </c>
      <c r="H235" s="40"/>
      <c r="I235" s="39">
        <v>16660.66</v>
      </c>
      <c r="J235" s="40"/>
      <c r="K235" s="39">
        <v>15966</v>
      </c>
      <c r="L235" s="40"/>
      <c r="M235" s="39">
        <v>16214</v>
      </c>
      <c r="N235" s="19"/>
      <c r="O235" s="39">
        <v>20034.72</v>
      </c>
      <c r="P235" s="19"/>
      <c r="Q235" s="39">
        <v>21000</v>
      </c>
      <c r="R235" s="19"/>
      <c r="S235" s="39">
        <v>21000</v>
      </c>
      <c r="T235" s="19"/>
      <c r="U235" s="39">
        <v>21000</v>
      </c>
      <c r="V235" s="19"/>
      <c r="W235" s="111">
        <v>0</v>
      </c>
      <c r="X235" s="19"/>
      <c r="Y235" s="111">
        <v>0</v>
      </c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</row>
    <row r="236" spans="1:55" ht="15.75">
      <c r="A236" s="14" t="s">
        <v>59</v>
      </c>
      <c r="B236" s="15" t="s">
        <v>21</v>
      </c>
      <c r="C236" s="16">
        <f>+C235+0.1</f>
        <v>7310.200000000001</v>
      </c>
      <c r="E236" s="41">
        <v>0</v>
      </c>
      <c r="G236" s="41">
        <v>0</v>
      </c>
      <c r="H236" s="40"/>
      <c r="I236" s="41">
        <v>0</v>
      </c>
      <c r="J236" s="40"/>
      <c r="K236" s="41">
        <v>0</v>
      </c>
      <c r="L236" s="40"/>
      <c r="M236" s="41">
        <v>0</v>
      </c>
      <c r="N236" s="19"/>
      <c r="O236" s="41">
        <v>0</v>
      </c>
      <c r="P236" s="19"/>
      <c r="Q236" s="41">
        <v>2500</v>
      </c>
      <c r="R236" s="19"/>
      <c r="S236" s="41">
        <v>2500</v>
      </c>
      <c r="T236" s="19"/>
      <c r="U236" s="41">
        <v>2500</v>
      </c>
      <c r="V236" s="19"/>
      <c r="W236" s="112">
        <v>0</v>
      </c>
      <c r="X236" s="19"/>
      <c r="Y236" s="112">
        <v>0</v>
      </c>
      <c r="Z236" s="46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</row>
    <row r="237" spans="1:55" ht="15.75">
      <c r="A237" s="14" t="s">
        <v>60</v>
      </c>
      <c r="B237" s="15" t="s">
        <v>21</v>
      </c>
      <c r="C237" s="16">
        <f>+C235+0.3</f>
        <v>7310.400000000001</v>
      </c>
      <c r="E237" s="41">
        <v>12667</v>
      </c>
      <c r="G237" s="41">
        <v>14365</v>
      </c>
      <c r="H237" s="40"/>
      <c r="I237" s="41">
        <v>19729.62</v>
      </c>
      <c r="J237" s="40"/>
      <c r="K237" s="41">
        <v>12942</v>
      </c>
      <c r="L237" s="40"/>
      <c r="M237" s="41">
        <v>15931</v>
      </c>
      <c r="N237" s="19"/>
      <c r="O237" s="41">
        <v>16923.78</v>
      </c>
      <c r="P237" s="19"/>
      <c r="Q237" s="41">
        <v>17000</v>
      </c>
      <c r="R237" s="19"/>
      <c r="S237" s="41">
        <v>17000</v>
      </c>
      <c r="T237" s="19"/>
      <c r="U237" s="41">
        <v>17000</v>
      </c>
      <c r="V237" s="19"/>
      <c r="W237" s="112">
        <v>0</v>
      </c>
      <c r="X237" s="19"/>
      <c r="Y237" s="112">
        <v>0</v>
      </c>
      <c r="Z237" s="46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</row>
    <row r="238" spans="1:55" ht="16.5" thickBot="1">
      <c r="A238" s="6" t="s">
        <v>61</v>
      </c>
      <c r="B238" s="7"/>
      <c r="C238" s="8"/>
      <c r="D238" s="6"/>
      <c r="E238" s="12">
        <f>SUM(E235:E237)</f>
        <v>24160</v>
      </c>
      <c r="F238" s="6"/>
      <c r="G238" s="12">
        <f>SUM(G235:G237)</f>
        <v>30603</v>
      </c>
      <c r="H238" s="13"/>
      <c r="I238" s="12">
        <f>SUM(I235:I237)</f>
        <v>36390.28</v>
      </c>
      <c r="J238" s="13"/>
      <c r="K238" s="12">
        <f>SUM(K235:K237)</f>
        <v>28908</v>
      </c>
      <c r="L238" s="13"/>
      <c r="M238" s="12">
        <f>SUM(M235:M237)</f>
        <v>32145</v>
      </c>
      <c r="N238" s="22"/>
      <c r="O238" s="12">
        <f>SUM(O235:O237)</f>
        <v>36958.5</v>
      </c>
      <c r="P238" s="22"/>
      <c r="Q238" s="12">
        <f>SUM(Q235:Q237)</f>
        <v>40500</v>
      </c>
      <c r="R238" s="22"/>
      <c r="S238" s="12">
        <f>SUM(S235:S237)</f>
        <v>40500</v>
      </c>
      <c r="T238" s="22"/>
      <c r="U238" s="12">
        <f>SUM(U235:U237)</f>
        <v>40500</v>
      </c>
      <c r="V238" s="22"/>
      <c r="W238" s="12">
        <f>SUM(W235:W237)</f>
        <v>0</v>
      </c>
      <c r="X238" s="22"/>
      <c r="Y238" s="12">
        <f>SUM(Y235:Y237)</f>
        <v>0</v>
      </c>
      <c r="Z238" s="46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</row>
    <row r="239" spans="1:55" ht="15.75" customHeight="1" thickTop="1">
      <c r="A239" s="6"/>
      <c r="B239" s="7"/>
      <c r="C239" s="8"/>
      <c r="D239" s="6"/>
      <c r="E239" s="22"/>
      <c r="F239" s="6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46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</row>
    <row r="240" spans="1:55" ht="15.75">
      <c r="A240" s="6" t="s">
        <v>121</v>
      </c>
      <c r="B240" s="7"/>
      <c r="C240" s="8"/>
      <c r="D240" s="6"/>
      <c r="E240" s="22"/>
      <c r="F240" s="6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46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</row>
    <row r="241" spans="1:55" ht="15.75">
      <c r="A241" s="14" t="s">
        <v>57</v>
      </c>
      <c r="B241" s="15" t="s">
        <v>21</v>
      </c>
      <c r="C241" s="16">
        <v>7410.1</v>
      </c>
      <c r="E241" s="18">
        <v>0</v>
      </c>
      <c r="G241" s="18">
        <v>0</v>
      </c>
      <c r="H241" s="20"/>
      <c r="I241" s="18">
        <v>0</v>
      </c>
      <c r="J241" s="20"/>
      <c r="K241" s="18">
        <v>0</v>
      </c>
      <c r="L241" s="20"/>
      <c r="M241" s="18">
        <v>0</v>
      </c>
      <c r="N241" s="19"/>
      <c r="O241" s="18">
        <v>0</v>
      </c>
      <c r="P241" s="19"/>
      <c r="Q241" s="39">
        <v>0</v>
      </c>
      <c r="R241" s="19"/>
      <c r="S241" s="39">
        <v>0</v>
      </c>
      <c r="T241" s="19"/>
      <c r="U241" s="39">
        <v>0</v>
      </c>
      <c r="V241" s="19"/>
      <c r="W241" s="111">
        <v>0</v>
      </c>
      <c r="X241" s="19"/>
      <c r="Y241" s="111">
        <v>0</v>
      </c>
      <c r="Z241" s="46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</row>
    <row r="242" spans="1:55" ht="15.75">
      <c r="A242" s="14" t="s">
        <v>59</v>
      </c>
      <c r="B242" s="15" t="s">
        <v>21</v>
      </c>
      <c r="C242" s="16">
        <f>+C241+0.1</f>
        <v>7410.200000000001</v>
      </c>
      <c r="E242" s="23">
        <v>0</v>
      </c>
      <c r="G242" s="23">
        <v>0</v>
      </c>
      <c r="H242" s="20"/>
      <c r="I242" s="23">
        <v>0</v>
      </c>
      <c r="J242" s="20"/>
      <c r="K242" s="23">
        <v>0</v>
      </c>
      <c r="L242" s="20"/>
      <c r="M242" s="23">
        <v>0</v>
      </c>
      <c r="N242" s="19"/>
      <c r="O242" s="23">
        <v>0</v>
      </c>
      <c r="P242" s="19"/>
      <c r="Q242" s="41">
        <v>0</v>
      </c>
      <c r="R242" s="19"/>
      <c r="S242" s="41">
        <v>0</v>
      </c>
      <c r="T242" s="19"/>
      <c r="U242" s="41">
        <v>0</v>
      </c>
      <c r="V242" s="19"/>
      <c r="W242" s="112">
        <v>0</v>
      </c>
      <c r="X242" s="19"/>
      <c r="Y242" s="112">
        <v>0</v>
      </c>
      <c r="Z242" s="46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</row>
    <row r="243" spans="1:55" ht="15.75">
      <c r="A243" s="14" t="s">
        <v>60</v>
      </c>
      <c r="B243" s="15" t="s">
        <v>21</v>
      </c>
      <c r="C243" s="16">
        <f>+C241+0.3</f>
        <v>7410.400000000001</v>
      </c>
      <c r="E243" s="23">
        <v>0</v>
      </c>
      <c r="G243" s="23">
        <v>5000</v>
      </c>
      <c r="H243" s="20"/>
      <c r="I243" s="23">
        <v>7500</v>
      </c>
      <c r="J243" s="20"/>
      <c r="K243" s="23">
        <v>7500</v>
      </c>
      <c r="L243" s="20"/>
      <c r="M243" s="23">
        <v>7500</v>
      </c>
      <c r="N243" s="19"/>
      <c r="O243" s="23">
        <v>17500</v>
      </c>
      <c r="P243" s="19"/>
      <c r="Q243" s="41">
        <v>17500</v>
      </c>
      <c r="R243" s="19"/>
      <c r="S243" s="41">
        <v>17500</v>
      </c>
      <c r="T243" s="19"/>
      <c r="U243" s="41">
        <v>17500</v>
      </c>
      <c r="V243" s="19"/>
      <c r="W243" s="112">
        <v>0</v>
      </c>
      <c r="X243" s="19"/>
      <c r="Y243" s="112">
        <v>0</v>
      </c>
      <c r="Z243" s="46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</row>
    <row r="244" spans="1:55" ht="16.5" thickBot="1">
      <c r="A244" s="6" t="s">
        <v>61</v>
      </c>
      <c r="B244" s="7"/>
      <c r="C244" s="8"/>
      <c r="D244" s="6"/>
      <c r="E244" s="12">
        <f>SUM(E241:E243)</f>
        <v>0</v>
      </c>
      <c r="F244" s="6"/>
      <c r="G244" s="12">
        <f>SUM(G241:G243)</f>
        <v>5000</v>
      </c>
      <c r="H244" s="13"/>
      <c r="I244" s="12">
        <f>SUM(I241:I243)</f>
        <v>7500</v>
      </c>
      <c r="J244" s="13"/>
      <c r="K244" s="12">
        <f>SUM(K241:K243)</f>
        <v>7500</v>
      </c>
      <c r="L244" s="13"/>
      <c r="M244" s="12">
        <f>SUM(M241:M243)</f>
        <v>7500</v>
      </c>
      <c r="N244" s="22"/>
      <c r="O244" s="12">
        <f>SUM(O241:O243)</f>
        <v>17500</v>
      </c>
      <c r="P244" s="22"/>
      <c r="Q244" s="12">
        <f>SUM(Q241:Q243)</f>
        <v>17500</v>
      </c>
      <c r="R244" s="22"/>
      <c r="S244" s="12">
        <f>SUM(S241:S243)</f>
        <v>17500</v>
      </c>
      <c r="T244" s="22"/>
      <c r="U244" s="12">
        <f>SUM(U241:U243)</f>
        <v>17500</v>
      </c>
      <c r="V244" s="22"/>
      <c r="W244" s="12">
        <f>SUM(W241:W243)</f>
        <v>0</v>
      </c>
      <c r="X244" s="22"/>
      <c r="Y244" s="12">
        <f>SUM(Y241:Y243)</f>
        <v>0</v>
      </c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</row>
    <row r="245" spans="1:55" ht="15.75" customHeight="1" thickTop="1">
      <c r="A245" s="6"/>
      <c r="B245" s="7"/>
      <c r="C245" s="8"/>
      <c r="D245" s="6"/>
      <c r="E245" s="22"/>
      <c r="F245" s="6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</row>
    <row r="246" spans="1:55" ht="15.75">
      <c r="A246" s="6" t="s">
        <v>122</v>
      </c>
      <c r="B246" s="7"/>
      <c r="C246" s="8"/>
      <c r="D246" s="6"/>
      <c r="E246" s="22"/>
      <c r="F246" s="6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</row>
    <row r="247" spans="1:55" ht="15.75">
      <c r="A247" s="14" t="s">
        <v>57</v>
      </c>
      <c r="B247" s="15" t="s">
        <v>21</v>
      </c>
      <c r="C247" s="16">
        <v>7510.1</v>
      </c>
      <c r="E247" s="18">
        <v>1658</v>
      </c>
      <c r="G247" s="18">
        <v>1200</v>
      </c>
      <c r="H247" s="20"/>
      <c r="I247" s="18">
        <v>1800</v>
      </c>
      <c r="J247" s="20"/>
      <c r="K247" s="18">
        <v>2000</v>
      </c>
      <c r="L247" s="20"/>
      <c r="M247" s="18">
        <v>2050</v>
      </c>
      <c r="N247" s="19"/>
      <c r="O247" s="18">
        <v>2530.6</v>
      </c>
      <c r="P247" s="19"/>
      <c r="Q247" s="39">
        <v>2325</v>
      </c>
      <c r="R247" s="19"/>
      <c r="S247" s="39">
        <v>3325</v>
      </c>
      <c r="T247" s="19"/>
      <c r="U247" s="128">
        <f>+SALARIES!F19+SALARIES!F20</f>
        <v>2400</v>
      </c>
      <c r="V247" s="19"/>
      <c r="W247" s="39">
        <v>0</v>
      </c>
      <c r="X247" s="19"/>
      <c r="Y247" s="39">
        <v>0</v>
      </c>
      <c r="Z247" s="127" t="s">
        <v>97</v>
      </c>
      <c r="AA247" s="127"/>
      <c r="AB247" s="127"/>
      <c r="AC247" s="127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</row>
    <row r="248" spans="1:55" ht="15.75">
      <c r="A248" s="14" t="s">
        <v>59</v>
      </c>
      <c r="B248" s="15" t="s">
        <v>21</v>
      </c>
      <c r="C248" s="16">
        <f>+C247+0.1</f>
        <v>7510.200000000001</v>
      </c>
      <c r="E248" s="23">
        <v>0</v>
      </c>
      <c r="G248" s="23">
        <v>0</v>
      </c>
      <c r="H248" s="20"/>
      <c r="I248" s="23">
        <v>0</v>
      </c>
      <c r="J248" s="20"/>
      <c r="K248" s="23">
        <v>0</v>
      </c>
      <c r="L248" s="20"/>
      <c r="M248" s="23">
        <v>0</v>
      </c>
      <c r="N248" s="19"/>
      <c r="O248" s="23">
        <v>0</v>
      </c>
      <c r="P248" s="19"/>
      <c r="Q248" s="41">
        <v>0</v>
      </c>
      <c r="R248" s="19"/>
      <c r="S248" s="41">
        <v>0</v>
      </c>
      <c r="T248" s="19"/>
      <c r="U248" s="41">
        <v>0</v>
      </c>
      <c r="V248" s="19"/>
      <c r="W248" s="112">
        <v>0</v>
      </c>
      <c r="X248" s="19"/>
      <c r="Y248" s="112">
        <v>0</v>
      </c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</row>
    <row r="249" spans="1:55" ht="15.75">
      <c r="A249" s="14" t="s">
        <v>60</v>
      </c>
      <c r="B249" s="15" t="s">
        <v>21</v>
      </c>
      <c r="C249" s="16">
        <f>+C247+0.3</f>
        <v>7510.400000000001</v>
      </c>
      <c r="E249" s="23">
        <v>0</v>
      </c>
      <c r="G249" s="23">
        <v>1783</v>
      </c>
      <c r="H249" s="20"/>
      <c r="I249" s="23">
        <v>6568.69</v>
      </c>
      <c r="J249" s="20"/>
      <c r="K249" s="23">
        <v>963</v>
      </c>
      <c r="L249" s="20"/>
      <c r="M249" s="23">
        <v>40</v>
      </c>
      <c r="N249" s="19"/>
      <c r="O249" s="23">
        <v>687.12</v>
      </c>
      <c r="P249" s="19"/>
      <c r="Q249" s="41">
        <v>500</v>
      </c>
      <c r="R249" s="19"/>
      <c r="S249" s="41">
        <v>500</v>
      </c>
      <c r="T249" s="19"/>
      <c r="U249" s="41">
        <v>500</v>
      </c>
      <c r="V249" s="19"/>
      <c r="W249" s="112">
        <v>0</v>
      </c>
      <c r="X249" s="19"/>
      <c r="Y249" s="112">
        <v>0</v>
      </c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</row>
    <row r="250" spans="1:55" ht="16.5" thickBot="1">
      <c r="A250" s="6" t="s">
        <v>61</v>
      </c>
      <c r="B250" s="7"/>
      <c r="C250" s="8"/>
      <c r="D250" s="6"/>
      <c r="E250" s="12">
        <f>SUM(E247:E249)</f>
        <v>1658</v>
      </c>
      <c r="F250" s="6"/>
      <c r="G250" s="12">
        <f>SUM(G247:G249)</f>
        <v>2983</v>
      </c>
      <c r="H250" s="13"/>
      <c r="I250" s="12">
        <f>SUM(I247:I249)</f>
        <v>8368.689999999999</v>
      </c>
      <c r="J250" s="13"/>
      <c r="K250" s="12">
        <f>SUM(K247:K249)</f>
        <v>2963</v>
      </c>
      <c r="L250" s="13"/>
      <c r="M250" s="12">
        <f>SUM(M247:M249)</f>
        <v>2090</v>
      </c>
      <c r="N250" s="22"/>
      <c r="O250" s="12">
        <f>SUM(O247:O249)</f>
        <v>3217.72</v>
      </c>
      <c r="P250" s="22"/>
      <c r="Q250" s="12">
        <f>SUM(Q247:Q249)</f>
        <v>2825</v>
      </c>
      <c r="R250" s="22"/>
      <c r="S250" s="12">
        <f>SUM(S247:S249)</f>
        <v>3825</v>
      </c>
      <c r="T250" s="22"/>
      <c r="U250" s="12">
        <f>SUM(U247:U249)</f>
        <v>2900</v>
      </c>
      <c r="V250" s="22"/>
      <c r="W250" s="12">
        <f>SUM(W247:W249)</f>
        <v>0</v>
      </c>
      <c r="X250" s="22"/>
      <c r="Y250" s="12">
        <f>SUM(Y247:Y249)</f>
        <v>0</v>
      </c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</row>
    <row r="251" spans="1:55" ht="15.75" customHeight="1" thickTop="1">
      <c r="A251" s="6"/>
      <c r="B251" s="7"/>
      <c r="C251" s="8"/>
      <c r="D251" s="6"/>
      <c r="E251" s="22"/>
      <c r="F251" s="6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</row>
    <row r="252" spans="1:55" ht="15.75">
      <c r="A252" s="6" t="s">
        <v>123</v>
      </c>
      <c r="B252" s="7"/>
      <c r="C252" s="8"/>
      <c r="D252" s="6"/>
      <c r="E252" s="22"/>
      <c r="F252" s="6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</row>
    <row r="253" spans="1:55" ht="15.75">
      <c r="A253" s="14" t="s">
        <v>57</v>
      </c>
      <c r="B253" s="15" t="s">
        <v>21</v>
      </c>
      <c r="C253" s="16">
        <v>7550.1</v>
      </c>
      <c r="E253" s="18">
        <v>0</v>
      </c>
      <c r="G253" s="18">
        <v>0</v>
      </c>
      <c r="H253" s="20"/>
      <c r="I253" s="18">
        <v>0</v>
      </c>
      <c r="J253" s="20"/>
      <c r="K253" s="18">
        <v>0</v>
      </c>
      <c r="L253" s="20"/>
      <c r="M253" s="18">
        <v>0</v>
      </c>
      <c r="N253" s="19"/>
      <c r="O253" s="18">
        <v>0</v>
      </c>
      <c r="P253" s="19"/>
      <c r="Q253" s="39">
        <v>0</v>
      </c>
      <c r="R253" s="19"/>
      <c r="S253" s="39">
        <v>0</v>
      </c>
      <c r="T253" s="19"/>
      <c r="U253" s="39">
        <v>0</v>
      </c>
      <c r="V253" s="19"/>
      <c r="W253" s="111">
        <v>0</v>
      </c>
      <c r="X253" s="19"/>
      <c r="Y253" s="111">
        <v>0</v>
      </c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</row>
    <row r="254" spans="1:55" ht="15.75">
      <c r="A254" s="14" t="s">
        <v>59</v>
      </c>
      <c r="B254" s="15" t="s">
        <v>21</v>
      </c>
      <c r="C254" s="16">
        <f>+C253+0.1</f>
        <v>7550.200000000001</v>
      </c>
      <c r="E254" s="23">
        <v>0</v>
      </c>
      <c r="G254" s="23">
        <v>0</v>
      </c>
      <c r="H254" s="20"/>
      <c r="I254" s="23">
        <v>0</v>
      </c>
      <c r="J254" s="20"/>
      <c r="K254" s="23">
        <v>0</v>
      </c>
      <c r="L254" s="20"/>
      <c r="M254" s="23">
        <v>0</v>
      </c>
      <c r="N254" s="19"/>
      <c r="O254" s="23">
        <v>0</v>
      </c>
      <c r="P254" s="19"/>
      <c r="Q254" s="41">
        <v>0</v>
      </c>
      <c r="R254" s="19"/>
      <c r="S254" s="41">
        <v>0</v>
      </c>
      <c r="T254" s="19"/>
      <c r="U254" s="41">
        <v>0</v>
      </c>
      <c r="V254" s="19"/>
      <c r="W254" s="112">
        <v>0</v>
      </c>
      <c r="X254" s="19"/>
      <c r="Y254" s="112">
        <v>0</v>
      </c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</row>
    <row r="255" spans="1:55" ht="15.75">
      <c r="A255" s="14" t="s">
        <v>60</v>
      </c>
      <c r="B255" s="15" t="s">
        <v>21</v>
      </c>
      <c r="C255" s="16">
        <f>+C253+0.3</f>
        <v>7550.400000000001</v>
      </c>
      <c r="E255" s="23">
        <v>2500</v>
      </c>
      <c r="G255" s="23">
        <v>2166</v>
      </c>
      <c r="H255" s="20"/>
      <c r="I255" s="23">
        <v>1414.73</v>
      </c>
      <c r="J255" s="20"/>
      <c r="K255" s="23">
        <v>1907</v>
      </c>
      <c r="L255" s="20"/>
      <c r="M255" s="23">
        <v>876</v>
      </c>
      <c r="N255" s="19"/>
      <c r="O255" s="23">
        <v>0</v>
      </c>
      <c r="P255" s="19"/>
      <c r="Q255" s="41">
        <v>2000</v>
      </c>
      <c r="R255" s="19"/>
      <c r="S255" s="41">
        <v>2000</v>
      </c>
      <c r="T255" s="19"/>
      <c r="U255" s="41">
        <v>2000</v>
      </c>
      <c r="V255" s="19"/>
      <c r="W255" s="112">
        <v>0</v>
      </c>
      <c r="X255" s="19"/>
      <c r="Y255" s="112">
        <v>0</v>
      </c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</row>
    <row r="256" spans="1:55" ht="16.5" thickBot="1">
      <c r="A256" s="6" t="s">
        <v>61</v>
      </c>
      <c r="B256" s="7"/>
      <c r="C256" s="8"/>
      <c r="D256" s="6"/>
      <c r="E256" s="12">
        <f>SUM(E253:E255)</f>
        <v>2500</v>
      </c>
      <c r="F256" s="6"/>
      <c r="G256" s="12">
        <f>SUM(G253:G255)</f>
        <v>2166</v>
      </c>
      <c r="H256" s="13"/>
      <c r="I256" s="12">
        <f>SUM(I253:I255)</f>
        <v>1414.73</v>
      </c>
      <c r="J256" s="13"/>
      <c r="K256" s="12">
        <f>SUM(K253:K255)</f>
        <v>1907</v>
      </c>
      <c r="L256" s="13"/>
      <c r="M256" s="12">
        <f>SUM(M253:M255)</f>
        <v>876</v>
      </c>
      <c r="N256" s="22"/>
      <c r="O256" s="12">
        <f>SUM(O253:O255)</f>
        <v>0</v>
      </c>
      <c r="P256" s="22"/>
      <c r="Q256" s="12">
        <f>SUM(Q253:Q255)</f>
        <v>2000</v>
      </c>
      <c r="R256" s="22"/>
      <c r="S256" s="12">
        <f>SUM(S253:S255)</f>
        <v>2000</v>
      </c>
      <c r="T256" s="22"/>
      <c r="U256" s="12">
        <f>SUM(U253:U255)</f>
        <v>2000</v>
      </c>
      <c r="V256" s="22"/>
      <c r="W256" s="12">
        <f>SUM(W253:W255)</f>
        <v>0</v>
      </c>
      <c r="X256" s="22"/>
      <c r="Y256" s="12">
        <f>SUM(Y253:Y255)</f>
        <v>0</v>
      </c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</row>
    <row r="257" spans="1:55" ht="16.5" thickTop="1">
      <c r="A257" s="6"/>
      <c r="B257" s="7"/>
      <c r="C257" s="8"/>
      <c r="D257" s="6"/>
      <c r="E257" s="13"/>
      <c r="F257" s="6"/>
      <c r="G257" s="13"/>
      <c r="H257" s="13"/>
      <c r="I257" s="13"/>
      <c r="J257" s="13"/>
      <c r="K257" s="13"/>
      <c r="L257" s="13"/>
      <c r="M257" s="13"/>
      <c r="N257" s="22"/>
      <c r="O257" s="13"/>
      <c r="P257" s="22"/>
      <c r="Q257" s="13"/>
      <c r="R257" s="22"/>
      <c r="S257" s="13"/>
      <c r="T257" s="22"/>
      <c r="U257" s="13"/>
      <c r="V257" s="22"/>
      <c r="W257" s="13"/>
      <c r="X257" s="22"/>
      <c r="Y257" s="13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</row>
    <row r="258" spans="1:55" ht="15.75">
      <c r="A258" s="6"/>
      <c r="B258" s="7"/>
      <c r="C258" s="8"/>
      <c r="D258" s="6"/>
      <c r="E258" s="13"/>
      <c r="F258" s="6"/>
      <c r="G258" s="13"/>
      <c r="H258" s="13"/>
      <c r="I258" s="13"/>
      <c r="J258" s="13"/>
      <c r="K258" s="13"/>
      <c r="L258" s="13"/>
      <c r="M258" s="13"/>
      <c r="N258" s="22"/>
      <c r="O258" s="13"/>
      <c r="P258" s="22"/>
      <c r="Q258" s="13"/>
      <c r="R258" s="22"/>
      <c r="S258" s="13"/>
      <c r="T258" s="22"/>
      <c r="U258" s="13"/>
      <c r="V258" s="22"/>
      <c r="W258" s="13"/>
      <c r="X258" s="22"/>
      <c r="Y258" s="13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</row>
    <row r="259" spans="1:55" ht="15.75">
      <c r="A259" s="6"/>
      <c r="B259" s="7"/>
      <c r="C259" s="8"/>
      <c r="D259" s="6"/>
      <c r="E259" s="13"/>
      <c r="F259" s="6"/>
      <c r="G259" s="13"/>
      <c r="H259" s="13"/>
      <c r="I259" s="13"/>
      <c r="J259" s="13"/>
      <c r="K259" s="13"/>
      <c r="L259" s="13"/>
      <c r="M259" s="13"/>
      <c r="N259" s="22"/>
      <c r="O259" s="13"/>
      <c r="P259" s="22"/>
      <c r="Q259" s="13"/>
      <c r="R259" s="22"/>
      <c r="S259" s="13"/>
      <c r="T259" s="22"/>
      <c r="U259" s="13"/>
      <c r="V259" s="22"/>
      <c r="W259" s="13"/>
      <c r="X259" s="22"/>
      <c r="Y259" s="13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</row>
    <row r="260" spans="1:55" ht="15.75">
      <c r="A260" s="6"/>
      <c r="B260" s="7"/>
      <c r="C260" s="8"/>
      <c r="D260" s="6"/>
      <c r="E260" s="22"/>
      <c r="F260" s="6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</row>
    <row r="261" spans="1:55" ht="15.75">
      <c r="A261" s="6" t="s">
        <v>124</v>
      </c>
      <c r="B261" s="7"/>
      <c r="C261" s="8"/>
      <c r="D261" s="6"/>
      <c r="E261" s="22"/>
      <c r="F261" s="6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</row>
    <row r="262" spans="1:55" ht="15.75">
      <c r="A262" s="14" t="s">
        <v>57</v>
      </c>
      <c r="B262" s="15" t="s">
        <v>21</v>
      </c>
      <c r="C262" s="16">
        <v>7620.1</v>
      </c>
      <c r="E262" s="18">
        <v>0</v>
      </c>
      <c r="G262" s="18">
        <v>0</v>
      </c>
      <c r="H262" s="20"/>
      <c r="I262" s="18">
        <v>0</v>
      </c>
      <c r="J262" s="20"/>
      <c r="K262" s="18">
        <v>0</v>
      </c>
      <c r="L262" s="20"/>
      <c r="M262" s="18">
        <v>0</v>
      </c>
      <c r="N262" s="19"/>
      <c r="O262" s="18">
        <v>0</v>
      </c>
      <c r="P262" s="19"/>
      <c r="Q262" s="39">
        <v>0</v>
      </c>
      <c r="R262" s="19"/>
      <c r="S262" s="39">
        <v>0</v>
      </c>
      <c r="T262" s="19"/>
      <c r="U262" s="39">
        <v>0</v>
      </c>
      <c r="V262" s="19"/>
      <c r="W262" s="111">
        <v>0</v>
      </c>
      <c r="X262" s="19"/>
      <c r="Y262" s="111">
        <v>0</v>
      </c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</row>
    <row r="263" spans="1:55" ht="15.75">
      <c r="A263" s="14" t="s">
        <v>59</v>
      </c>
      <c r="B263" s="15" t="s">
        <v>21</v>
      </c>
      <c r="C263" s="16">
        <f>+C262+0.1</f>
        <v>7620.200000000001</v>
      </c>
      <c r="E263" s="23">
        <v>0</v>
      </c>
      <c r="G263" s="23">
        <v>0</v>
      </c>
      <c r="H263" s="20"/>
      <c r="I263" s="23">
        <v>0</v>
      </c>
      <c r="J263" s="20"/>
      <c r="K263" s="23">
        <v>0</v>
      </c>
      <c r="L263" s="20"/>
      <c r="M263" s="23">
        <v>0</v>
      </c>
      <c r="N263" s="19"/>
      <c r="O263" s="23">
        <v>0</v>
      </c>
      <c r="P263" s="19"/>
      <c r="Q263" s="41">
        <v>0</v>
      </c>
      <c r="R263" s="19"/>
      <c r="S263" s="41">
        <v>0</v>
      </c>
      <c r="T263" s="19"/>
      <c r="U263" s="41">
        <v>0</v>
      </c>
      <c r="V263" s="19"/>
      <c r="W263" s="112">
        <v>0</v>
      </c>
      <c r="X263" s="19"/>
      <c r="Y263" s="112">
        <v>0</v>
      </c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</row>
    <row r="264" spans="1:55" ht="15.75">
      <c r="A264" s="14" t="s">
        <v>60</v>
      </c>
      <c r="B264" s="15" t="s">
        <v>21</v>
      </c>
      <c r="C264" s="16">
        <f>+C262+0.3</f>
        <v>7620.400000000001</v>
      </c>
      <c r="E264" s="23">
        <v>500</v>
      </c>
      <c r="G264" s="23">
        <v>0</v>
      </c>
      <c r="H264" s="20"/>
      <c r="I264" s="23">
        <v>500</v>
      </c>
      <c r="J264" s="20"/>
      <c r="K264" s="23">
        <v>500</v>
      </c>
      <c r="L264" s="20"/>
      <c r="M264" s="23">
        <v>0</v>
      </c>
      <c r="N264" s="19"/>
      <c r="O264" s="23">
        <v>0</v>
      </c>
      <c r="P264" s="19"/>
      <c r="Q264" s="41"/>
      <c r="R264" s="19"/>
      <c r="S264" s="41"/>
      <c r="T264" s="19"/>
      <c r="U264" s="41"/>
      <c r="V264" s="19"/>
      <c r="W264" s="112"/>
      <c r="X264" s="19"/>
      <c r="Y264" s="112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</row>
    <row r="265" spans="1:55" ht="15" customHeight="1" thickBot="1">
      <c r="A265" s="6" t="s">
        <v>61</v>
      </c>
      <c r="B265" s="7"/>
      <c r="C265" s="8"/>
      <c r="D265" s="6"/>
      <c r="E265" s="12">
        <f>SUM(E262:E264)</f>
        <v>500</v>
      </c>
      <c r="F265" s="6"/>
      <c r="G265" s="12">
        <f>SUM(G262:G264)</f>
        <v>0</v>
      </c>
      <c r="H265" s="13"/>
      <c r="I265" s="12">
        <f>SUM(I262:I264)</f>
        <v>500</v>
      </c>
      <c r="J265" s="13"/>
      <c r="K265" s="12">
        <f>SUM(K262:K264)</f>
        <v>500</v>
      </c>
      <c r="L265" s="13"/>
      <c r="M265" s="12">
        <f>SUM(M262:M264)</f>
        <v>0</v>
      </c>
      <c r="N265" s="22"/>
      <c r="O265" s="12">
        <f>SUM(O262:O264)</f>
        <v>0</v>
      </c>
      <c r="P265" s="22"/>
      <c r="Q265" s="12">
        <f>SUM(Q262:Q264)</f>
        <v>0</v>
      </c>
      <c r="R265" s="22"/>
      <c r="S265" s="12">
        <f>SUM(S262:S264)</f>
        <v>0</v>
      </c>
      <c r="T265" s="22"/>
      <c r="U265" s="12">
        <f>SUM(U262:U264)</f>
        <v>0</v>
      </c>
      <c r="V265" s="22"/>
      <c r="W265" s="12">
        <f>SUM(W262:W264)</f>
        <v>0</v>
      </c>
      <c r="X265" s="22"/>
      <c r="Y265" s="12">
        <f>SUM(Y262:Y264)</f>
        <v>0</v>
      </c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</row>
    <row r="266" spans="1:55" ht="15" customHeight="1" thickTop="1">
      <c r="A266" s="6"/>
      <c r="B266" s="7"/>
      <c r="C266" s="8"/>
      <c r="D266" s="6"/>
      <c r="E266" s="22"/>
      <c r="F266" s="6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</row>
    <row r="267" spans="1:55" ht="15" customHeight="1">
      <c r="A267" s="6"/>
      <c r="B267" s="7"/>
      <c r="C267" s="8"/>
      <c r="D267" s="6"/>
      <c r="E267" s="22"/>
      <c r="F267" s="6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</row>
    <row r="268" spans="1:55" ht="15.75">
      <c r="A268" s="6" t="s">
        <v>125</v>
      </c>
      <c r="B268" s="7"/>
      <c r="C268" s="8"/>
      <c r="D268" s="6"/>
      <c r="E268" s="22"/>
      <c r="F268" s="6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</row>
    <row r="269" spans="1:55" ht="16.5" thickBot="1">
      <c r="A269" s="6" t="s">
        <v>126</v>
      </c>
      <c r="B269" s="7"/>
      <c r="C269" s="8"/>
      <c r="D269" s="6"/>
      <c r="E269" s="27" t="e">
        <f>+E265+E256+#REF!+E250+#REF!+E244+#REF!+E238+#REF!+#REF!+#REF!+E232+E226+E220</f>
        <v>#REF!</v>
      </c>
      <c r="F269" s="6"/>
      <c r="G269" s="27">
        <f>+G265+G256+G250+G244+G238+G232+G226+G220</f>
        <v>65722</v>
      </c>
      <c r="H269" s="13"/>
      <c r="I269" s="27">
        <f>+I265+I256+I250+I244+I238+I232+I226+I220</f>
        <v>74940.28</v>
      </c>
      <c r="J269" s="13"/>
      <c r="K269" s="27">
        <f>+K265+K256+K250+K244+K238+K232+K226+K220</f>
        <v>78061</v>
      </c>
      <c r="L269" s="13"/>
      <c r="M269" s="27">
        <f>+M265+M256+M250+M244+M238+M232+M226+M220</f>
        <v>75552</v>
      </c>
      <c r="N269" s="22"/>
      <c r="O269" s="27">
        <f>+O265+O256+O250+O244+O238+O232+O226+O220</f>
        <v>102789</v>
      </c>
      <c r="P269" s="22"/>
      <c r="Q269" s="27">
        <f>+Q265+Q256+Q250+Q244+Q238+Q232+Q226+Q220</f>
        <v>110075</v>
      </c>
      <c r="R269" s="22"/>
      <c r="S269" s="27">
        <f>+S265+S256+S250+S244+S238+S232+S226+S220</f>
        <v>111075</v>
      </c>
      <c r="T269" s="22"/>
      <c r="U269" s="27">
        <f>+U265+U256+U250+U244+U238+U232+U226+U220</f>
        <v>110150</v>
      </c>
      <c r="V269" s="22"/>
      <c r="W269" s="27">
        <f>+W265+W256+W250+W244+W238+W232+W226+W220</f>
        <v>0</v>
      </c>
      <c r="X269" s="22"/>
      <c r="Y269" s="27">
        <f>+Y265+Y256+Y250+Y244+Y238+Y232+Y226+Y220</f>
        <v>0</v>
      </c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</row>
    <row r="270" spans="1:55" ht="3" customHeight="1" thickBot="1">
      <c r="A270" s="6"/>
      <c r="B270" s="7"/>
      <c r="C270" s="8"/>
      <c r="D270" s="6"/>
      <c r="E270" s="29"/>
      <c r="F270" s="6"/>
      <c r="G270" s="29"/>
      <c r="H270" s="13"/>
      <c r="I270" s="29"/>
      <c r="J270" s="13"/>
      <c r="K270" s="29"/>
      <c r="L270" s="13"/>
      <c r="M270" s="29"/>
      <c r="N270" s="22"/>
      <c r="O270" s="29"/>
      <c r="P270" s="22"/>
      <c r="Q270" s="29"/>
      <c r="R270" s="22"/>
      <c r="S270" s="29"/>
      <c r="T270" s="22"/>
      <c r="U270" s="29"/>
      <c r="V270" s="22"/>
      <c r="W270" s="29"/>
      <c r="X270" s="22"/>
      <c r="Y270" s="2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</row>
    <row r="271" spans="1:55" ht="15" customHeight="1">
      <c r="A271" s="6"/>
      <c r="B271" s="7"/>
      <c r="C271" s="8"/>
      <c r="D271" s="6"/>
      <c r="E271" s="22"/>
      <c r="F271" s="6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</row>
    <row r="272" spans="1:55" ht="15.75">
      <c r="A272" s="6"/>
      <c r="B272" s="7"/>
      <c r="C272" s="8"/>
      <c r="D272" s="6"/>
      <c r="E272" s="22"/>
      <c r="F272" s="6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</row>
    <row r="273" spans="1:55" ht="15.75">
      <c r="A273" s="6" t="s">
        <v>127</v>
      </c>
      <c r="B273" s="7"/>
      <c r="C273" s="8"/>
      <c r="D273" s="6"/>
      <c r="E273" s="22"/>
      <c r="F273" s="6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</row>
    <row r="274" spans="1:55" ht="15.75">
      <c r="A274" s="6"/>
      <c r="B274" s="7"/>
      <c r="C274" s="8"/>
      <c r="D274" s="6"/>
      <c r="E274" s="22"/>
      <c r="F274" s="6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</row>
    <row r="275" spans="1:55" ht="15.75">
      <c r="A275" s="6" t="s">
        <v>128</v>
      </c>
      <c r="B275" s="7"/>
      <c r="C275" s="8"/>
      <c r="D275" s="6"/>
      <c r="E275" s="22"/>
      <c r="F275" s="6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</row>
    <row r="276" spans="1:55" ht="15.75">
      <c r="A276" s="14" t="s">
        <v>129</v>
      </c>
      <c r="B276" s="15" t="s">
        <v>21</v>
      </c>
      <c r="C276" s="16">
        <v>8010.11</v>
      </c>
      <c r="E276" s="18">
        <v>15664</v>
      </c>
      <c r="G276" s="18">
        <v>19000</v>
      </c>
      <c r="H276" s="20"/>
      <c r="I276" s="18">
        <v>15500</v>
      </c>
      <c r="J276" s="20"/>
      <c r="K276" s="18">
        <v>15500</v>
      </c>
      <c r="L276" s="20"/>
      <c r="M276" s="18">
        <v>15500</v>
      </c>
      <c r="N276" s="19"/>
      <c r="O276" s="18">
        <v>20500</v>
      </c>
      <c r="P276" s="19"/>
      <c r="Q276" s="39">
        <v>21000</v>
      </c>
      <c r="R276" s="19"/>
      <c r="S276" s="39">
        <v>21000</v>
      </c>
      <c r="T276" s="19"/>
      <c r="U276" s="128">
        <f>+SALARIES!F21</f>
        <v>33000</v>
      </c>
      <c r="V276" s="19"/>
      <c r="W276" s="39">
        <v>0</v>
      </c>
      <c r="X276" s="19"/>
      <c r="Y276" s="39">
        <v>0</v>
      </c>
      <c r="Z276" s="127" t="s">
        <v>130</v>
      </c>
      <c r="AA276" s="127"/>
      <c r="AB276" s="127"/>
      <c r="AC276" s="127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</row>
    <row r="277" spans="1:55" ht="15.75">
      <c r="A277" s="14" t="s">
        <v>131</v>
      </c>
      <c r="B277" s="15" t="s">
        <v>21</v>
      </c>
      <c r="C277" s="16">
        <v>8010.12</v>
      </c>
      <c r="E277" s="18">
        <v>0</v>
      </c>
      <c r="G277" s="18">
        <v>513</v>
      </c>
      <c r="H277" s="20"/>
      <c r="I277" s="18">
        <v>0</v>
      </c>
      <c r="J277" s="20"/>
      <c r="K277" s="18">
        <v>0</v>
      </c>
      <c r="L277" s="20"/>
      <c r="M277" s="18">
        <v>0</v>
      </c>
      <c r="N277" s="19"/>
      <c r="O277" s="18">
        <v>0</v>
      </c>
      <c r="P277" s="19"/>
      <c r="Q277" s="39">
        <v>0</v>
      </c>
      <c r="R277" s="19"/>
      <c r="S277" s="39">
        <v>0</v>
      </c>
      <c r="T277" s="19"/>
      <c r="U277" s="39">
        <v>0</v>
      </c>
      <c r="V277" s="19"/>
      <c r="W277" s="111">
        <v>0</v>
      </c>
      <c r="X277" s="19"/>
      <c r="Y277" s="111">
        <v>0</v>
      </c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</row>
    <row r="278" spans="1:55" ht="15.75">
      <c r="A278" s="14" t="s">
        <v>132</v>
      </c>
      <c r="B278" s="15" t="s">
        <v>21</v>
      </c>
      <c r="C278" s="16">
        <v>8010.13</v>
      </c>
      <c r="E278" s="18">
        <v>0</v>
      </c>
      <c r="G278" s="18">
        <v>3579</v>
      </c>
      <c r="H278" s="20"/>
      <c r="I278" s="18">
        <v>3445.41</v>
      </c>
      <c r="J278" s="20"/>
      <c r="K278" s="18">
        <v>3183</v>
      </c>
      <c r="L278" s="20"/>
      <c r="M278" s="18">
        <v>2270</v>
      </c>
      <c r="N278" s="19"/>
      <c r="O278" s="18">
        <v>3238.03</v>
      </c>
      <c r="P278" s="19"/>
      <c r="Q278" s="39">
        <v>3500</v>
      </c>
      <c r="R278" s="19"/>
      <c r="S278" s="39">
        <v>3500</v>
      </c>
      <c r="T278" s="19"/>
      <c r="U278" s="39">
        <v>3500</v>
      </c>
      <c r="V278" s="19"/>
      <c r="W278" s="111">
        <v>0</v>
      </c>
      <c r="X278" s="19"/>
      <c r="Y278" s="111">
        <v>0</v>
      </c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</row>
    <row r="279" spans="1:55" ht="15.75">
      <c r="A279" s="14" t="s">
        <v>133</v>
      </c>
      <c r="B279" s="15" t="s">
        <v>21</v>
      </c>
      <c r="C279" s="16">
        <v>8010.14</v>
      </c>
      <c r="E279" s="18">
        <v>0</v>
      </c>
      <c r="G279" s="18">
        <v>4763</v>
      </c>
      <c r="H279" s="20"/>
      <c r="I279" s="18">
        <v>3801.72</v>
      </c>
      <c r="J279" s="20"/>
      <c r="K279" s="18">
        <v>5309</v>
      </c>
      <c r="L279" s="20"/>
      <c r="M279" s="18">
        <v>8959</v>
      </c>
      <c r="N279" s="19"/>
      <c r="O279" s="18">
        <v>10479.24</v>
      </c>
      <c r="P279" s="19"/>
      <c r="Q279" s="39">
        <v>10500</v>
      </c>
      <c r="R279" s="19"/>
      <c r="S279" s="39">
        <v>10500</v>
      </c>
      <c r="T279" s="19"/>
      <c r="U279" s="39">
        <v>10500</v>
      </c>
      <c r="V279" s="19"/>
      <c r="W279" s="111">
        <v>0</v>
      </c>
      <c r="X279" s="19"/>
      <c r="Y279" s="111">
        <v>0</v>
      </c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</row>
    <row r="280" spans="1:55" ht="15.75">
      <c r="A280" s="14" t="s">
        <v>59</v>
      </c>
      <c r="B280" s="15" t="s">
        <v>21</v>
      </c>
      <c r="C280" s="16">
        <v>8010.2</v>
      </c>
      <c r="E280" s="23">
        <v>0</v>
      </c>
      <c r="G280" s="23">
        <v>0</v>
      </c>
      <c r="H280" s="20"/>
      <c r="I280" s="23">
        <v>0</v>
      </c>
      <c r="J280" s="20"/>
      <c r="K280" s="23">
        <v>0</v>
      </c>
      <c r="L280" s="20"/>
      <c r="M280" s="23">
        <v>0</v>
      </c>
      <c r="N280" s="19"/>
      <c r="O280" s="23">
        <v>0</v>
      </c>
      <c r="P280" s="19"/>
      <c r="Q280" s="41">
        <v>0</v>
      </c>
      <c r="R280" s="19"/>
      <c r="S280" s="41">
        <v>0</v>
      </c>
      <c r="T280" s="19"/>
      <c r="U280" s="41">
        <v>0</v>
      </c>
      <c r="V280" s="19"/>
      <c r="W280" s="112">
        <v>0</v>
      </c>
      <c r="X280" s="19"/>
      <c r="Y280" s="112">
        <v>0</v>
      </c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</row>
    <row r="281" spans="1:55" ht="15.75">
      <c r="A281" s="14" t="s">
        <v>134</v>
      </c>
      <c r="B281" s="15" t="s">
        <v>21</v>
      </c>
      <c r="C281" s="16">
        <v>8010.41</v>
      </c>
      <c r="E281" s="23">
        <v>12333</v>
      </c>
      <c r="G281" s="23">
        <v>2844</v>
      </c>
      <c r="H281" s="20"/>
      <c r="I281" s="23">
        <v>5778.58</v>
      </c>
      <c r="J281" s="20"/>
      <c r="K281" s="23">
        <v>7090</v>
      </c>
      <c r="L281" s="20"/>
      <c r="M281" s="23">
        <v>7875</v>
      </c>
      <c r="N281" s="19"/>
      <c r="O281" s="23">
        <v>3023.24</v>
      </c>
      <c r="P281" s="19"/>
      <c r="Q281" s="41">
        <v>4225</v>
      </c>
      <c r="R281" s="19"/>
      <c r="S281" s="41">
        <v>4225</v>
      </c>
      <c r="T281" s="19"/>
      <c r="U281" s="41">
        <v>4225</v>
      </c>
      <c r="V281" s="19"/>
      <c r="W281" s="112">
        <v>0</v>
      </c>
      <c r="X281" s="19"/>
      <c r="Y281" s="112">
        <v>0</v>
      </c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</row>
    <row r="282" spans="1:55" ht="15.75">
      <c r="A282" s="14" t="s">
        <v>135</v>
      </c>
      <c r="B282" s="15" t="s">
        <v>21</v>
      </c>
      <c r="C282" s="16">
        <v>8010.42</v>
      </c>
      <c r="E282" s="23">
        <v>0</v>
      </c>
      <c r="G282" s="23">
        <v>2412</v>
      </c>
      <c r="H282" s="20"/>
      <c r="I282" s="23">
        <v>2944.11</v>
      </c>
      <c r="J282" s="20"/>
      <c r="K282" s="23">
        <v>1213</v>
      </c>
      <c r="L282" s="20"/>
      <c r="M282" s="23">
        <v>940</v>
      </c>
      <c r="N282" s="19"/>
      <c r="O282" s="23">
        <v>775.32</v>
      </c>
      <c r="P282" s="19"/>
      <c r="Q282" s="41">
        <v>2000</v>
      </c>
      <c r="R282" s="19"/>
      <c r="S282" s="41">
        <v>2000</v>
      </c>
      <c r="T282" s="19"/>
      <c r="U282" s="41">
        <v>2000</v>
      </c>
      <c r="V282" s="19"/>
      <c r="W282" s="112">
        <v>0</v>
      </c>
      <c r="X282" s="19"/>
      <c r="Y282" s="112">
        <v>0</v>
      </c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</row>
    <row r="283" spans="1:55" ht="16.5" thickBot="1">
      <c r="A283" s="6" t="s">
        <v>61</v>
      </c>
      <c r="B283" s="7"/>
      <c r="C283" s="8"/>
      <c r="D283" s="6"/>
      <c r="E283" s="12">
        <f>SUM(E276:E282)</f>
        <v>27997</v>
      </c>
      <c r="F283" s="6"/>
      <c r="G283" s="12">
        <f>SUM(G276:G282)</f>
        <v>33111</v>
      </c>
      <c r="H283" s="13"/>
      <c r="I283" s="12">
        <f>SUM(I276:I282)</f>
        <v>31469.82</v>
      </c>
      <c r="J283" s="13"/>
      <c r="K283" s="12">
        <f>SUM(K276:K282)</f>
        <v>32295</v>
      </c>
      <c r="L283" s="13"/>
      <c r="M283" s="12">
        <f>SUM(M276:M282)</f>
        <v>35544</v>
      </c>
      <c r="N283" s="22"/>
      <c r="O283" s="12">
        <f>SUM(O276:O282)</f>
        <v>38015.829999999994</v>
      </c>
      <c r="P283" s="22"/>
      <c r="Q283" s="12">
        <f>SUM(Q276:Q282)</f>
        <v>41225</v>
      </c>
      <c r="R283" s="22"/>
      <c r="S283" s="12">
        <f>SUM(S276:S282)</f>
        <v>41225</v>
      </c>
      <c r="T283" s="22"/>
      <c r="U283" s="12">
        <f>SUM(U276:U282)</f>
        <v>53225</v>
      </c>
      <c r="V283" s="22"/>
      <c r="W283" s="12">
        <f>SUM(W276:W282)</f>
        <v>0</v>
      </c>
      <c r="X283" s="22"/>
      <c r="Y283" s="12">
        <f>SUM(Y276:Y282)</f>
        <v>0</v>
      </c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</row>
    <row r="284" spans="1:55" ht="16.5" thickTop="1">
      <c r="A284" s="6"/>
      <c r="B284" s="7"/>
      <c r="C284" s="8"/>
      <c r="D284" s="6"/>
      <c r="E284" s="22"/>
      <c r="F284" s="6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</row>
    <row r="285" spans="1:55" ht="15.75">
      <c r="A285" s="6" t="s">
        <v>136</v>
      </c>
      <c r="B285" s="7"/>
      <c r="C285" s="8"/>
      <c r="D285" s="6"/>
      <c r="E285" s="22"/>
      <c r="F285" s="6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</row>
    <row r="286" spans="1:55" ht="15.75">
      <c r="A286" s="14" t="s">
        <v>57</v>
      </c>
      <c r="B286" s="15" t="s">
        <v>21</v>
      </c>
      <c r="C286" s="16">
        <v>8020.1</v>
      </c>
      <c r="E286" s="18">
        <v>0</v>
      </c>
      <c r="G286" s="18">
        <v>0</v>
      </c>
      <c r="H286" s="20"/>
      <c r="I286" s="18">
        <v>0</v>
      </c>
      <c r="J286" s="20"/>
      <c r="K286" s="18">
        <v>0</v>
      </c>
      <c r="L286" s="20"/>
      <c r="M286" s="18">
        <v>0</v>
      </c>
      <c r="N286" s="19"/>
      <c r="O286" s="18">
        <v>0</v>
      </c>
      <c r="P286" s="19"/>
      <c r="Q286" s="39">
        <v>0</v>
      </c>
      <c r="R286" s="19"/>
      <c r="S286" s="39">
        <v>0</v>
      </c>
      <c r="T286" s="19"/>
      <c r="U286" s="39">
        <v>0</v>
      </c>
      <c r="V286" s="19"/>
      <c r="W286" s="111">
        <v>0</v>
      </c>
      <c r="X286" s="19"/>
      <c r="Y286" s="111">
        <v>0</v>
      </c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</row>
    <row r="287" spans="1:55" ht="15.75">
      <c r="A287" s="14" t="s">
        <v>59</v>
      </c>
      <c r="B287" s="15" t="s">
        <v>21</v>
      </c>
      <c r="C287" s="16">
        <f>+C286+0.1</f>
        <v>8020.200000000001</v>
      </c>
      <c r="E287" s="23">
        <v>0</v>
      </c>
      <c r="G287" s="23">
        <v>0</v>
      </c>
      <c r="H287" s="20"/>
      <c r="I287" s="23">
        <v>0</v>
      </c>
      <c r="J287" s="20"/>
      <c r="K287" s="23">
        <v>0</v>
      </c>
      <c r="L287" s="20"/>
      <c r="M287" s="23">
        <v>0</v>
      </c>
      <c r="N287" s="19"/>
      <c r="O287" s="23">
        <v>0</v>
      </c>
      <c r="P287" s="19"/>
      <c r="Q287" s="41">
        <v>0</v>
      </c>
      <c r="R287" s="19"/>
      <c r="S287" s="41">
        <v>0</v>
      </c>
      <c r="T287" s="19"/>
      <c r="U287" s="41">
        <v>0</v>
      </c>
      <c r="V287" s="19"/>
      <c r="W287" s="112">
        <v>0</v>
      </c>
      <c r="X287" s="19"/>
      <c r="Y287" s="112">
        <v>0</v>
      </c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</row>
    <row r="288" spans="1:55" ht="15.75">
      <c r="A288" s="14" t="s">
        <v>60</v>
      </c>
      <c r="B288" s="15" t="s">
        <v>21</v>
      </c>
      <c r="C288" s="16" t="s">
        <v>137</v>
      </c>
      <c r="E288" s="23">
        <v>39631</v>
      </c>
      <c r="G288" s="23">
        <v>2988</v>
      </c>
      <c r="H288" s="20"/>
      <c r="I288" s="23">
        <v>2881.16</v>
      </c>
      <c r="J288" s="20"/>
      <c r="K288" s="23">
        <v>3797</v>
      </c>
      <c r="L288" s="20"/>
      <c r="M288" s="23">
        <v>21849</v>
      </c>
      <c r="N288" s="19"/>
      <c r="O288" s="23">
        <v>9300.14</v>
      </c>
      <c r="P288" s="19"/>
      <c r="Q288" s="41">
        <v>20000</v>
      </c>
      <c r="R288" s="19"/>
      <c r="S288" s="41">
        <v>20000</v>
      </c>
      <c r="T288" s="19"/>
      <c r="U288" s="41">
        <v>20000</v>
      </c>
      <c r="V288" s="19"/>
      <c r="W288" s="112">
        <v>0</v>
      </c>
      <c r="X288" s="19"/>
      <c r="Y288" s="112">
        <v>0</v>
      </c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</row>
    <row r="289" spans="1:55" ht="15.75">
      <c r="A289" s="14" t="s">
        <v>60</v>
      </c>
      <c r="B289" s="15" t="s">
        <v>21</v>
      </c>
      <c r="C289" s="43" t="s">
        <v>138</v>
      </c>
      <c r="E289" s="23">
        <v>0</v>
      </c>
      <c r="G289" s="23">
        <v>0</v>
      </c>
      <c r="H289" s="20"/>
      <c r="I289" s="23">
        <v>421.64</v>
      </c>
      <c r="J289" s="20"/>
      <c r="K289" s="23">
        <v>0</v>
      </c>
      <c r="L289" s="20"/>
      <c r="M289" s="23">
        <v>0</v>
      </c>
      <c r="N289" s="19"/>
      <c r="O289" s="23">
        <v>0</v>
      </c>
      <c r="P289" s="19"/>
      <c r="Q289" s="41">
        <v>0</v>
      </c>
      <c r="R289" s="19"/>
      <c r="S289" s="41">
        <v>0</v>
      </c>
      <c r="T289" s="19"/>
      <c r="U289" s="41">
        <v>0</v>
      </c>
      <c r="V289" s="19"/>
      <c r="W289" s="112">
        <v>0</v>
      </c>
      <c r="X289" s="19"/>
      <c r="Y289" s="112">
        <v>0</v>
      </c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</row>
    <row r="290" spans="1:55" ht="15.75">
      <c r="A290" s="14" t="s">
        <v>60</v>
      </c>
      <c r="B290" s="15" t="s">
        <v>21</v>
      </c>
      <c r="C290" s="43" t="s">
        <v>139</v>
      </c>
      <c r="E290" s="23">
        <v>0</v>
      </c>
      <c r="G290" s="23">
        <v>8184</v>
      </c>
      <c r="H290" s="20"/>
      <c r="I290" s="23">
        <v>676.82</v>
      </c>
      <c r="J290" s="20"/>
      <c r="K290" s="23">
        <v>180</v>
      </c>
      <c r="L290" s="20"/>
      <c r="M290" s="23">
        <v>420</v>
      </c>
      <c r="N290" s="19"/>
      <c r="O290" s="23">
        <v>176</v>
      </c>
      <c r="P290" s="19"/>
      <c r="Q290" s="41">
        <v>500</v>
      </c>
      <c r="R290" s="19"/>
      <c r="S290" s="41">
        <v>2500</v>
      </c>
      <c r="T290" s="19"/>
      <c r="U290" s="41">
        <v>500</v>
      </c>
      <c r="V290" s="19"/>
      <c r="W290" s="112">
        <v>0</v>
      </c>
      <c r="X290" s="19"/>
      <c r="Y290" s="112">
        <v>0</v>
      </c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</row>
    <row r="291" spans="1:55" ht="16.5" thickBot="1">
      <c r="A291" s="6" t="s">
        <v>61</v>
      </c>
      <c r="B291" s="7"/>
      <c r="C291" s="8"/>
      <c r="D291" s="6"/>
      <c r="E291" s="12">
        <f>SUM(E286:E290)</f>
        <v>39631</v>
      </c>
      <c r="F291" s="6"/>
      <c r="G291" s="12">
        <f>SUM(G286:G290)</f>
        <v>11172</v>
      </c>
      <c r="H291" s="13"/>
      <c r="I291" s="12">
        <f>SUM(I286:I290)</f>
        <v>3979.62</v>
      </c>
      <c r="J291" s="13"/>
      <c r="K291" s="12">
        <f>SUM(K286:K290)</f>
        <v>3977</v>
      </c>
      <c r="L291" s="13"/>
      <c r="M291" s="12">
        <f>SUM(M286:M290)</f>
        <v>22269</v>
      </c>
      <c r="N291" s="22"/>
      <c r="O291" s="12">
        <f>SUM(O286:O290)</f>
        <v>9476.14</v>
      </c>
      <c r="P291" s="22"/>
      <c r="Q291" s="12">
        <f>SUM(Q286:Q290)</f>
        <v>20500</v>
      </c>
      <c r="R291" s="22"/>
      <c r="S291" s="12">
        <f>SUM(S286:S290)</f>
        <v>22500</v>
      </c>
      <c r="T291" s="22"/>
      <c r="U291" s="12">
        <f>SUM(U286:U290)</f>
        <v>20500</v>
      </c>
      <c r="V291" s="22"/>
      <c r="W291" s="12">
        <f>SUM(W286:W290)</f>
        <v>0</v>
      </c>
      <c r="X291" s="22"/>
      <c r="Y291" s="12">
        <f>SUM(Y286:Y290)</f>
        <v>0</v>
      </c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</row>
    <row r="292" spans="1:55" ht="16.5" customHeight="1" thickTop="1">
      <c r="A292" s="6"/>
      <c r="B292" s="7"/>
      <c r="C292" s="8"/>
      <c r="D292" s="6"/>
      <c r="E292" s="22"/>
      <c r="F292" s="6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</row>
    <row r="293" spans="1:55" ht="16.5" customHeight="1" hidden="1">
      <c r="A293" s="6" t="s">
        <v>140</v>
      </c>
      <c r="B293" s="7"/>
      <c r="C293" s="8"/>
      <c r="D293" s="6"/>
      <c r="E293" s="22"/>
      <c r="F293" s="6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</row>
    <row r="294" spans="1:55" ht="16.5" customHeight="1" hidden="1">
      <c r="A294" s="6" t="s">
        <v>57</v>
      </c>
      <c r="B294" s="7" t="s">
        <v>21</v>
      </c>
      <c r="C294" s="8">
        <v>8040.1</v>
      </c>
      <c r="D294" s="6"/>
      <c r="E294" s="11">
        <v>0</v>
      </c>
      <c r="F294" s="6"/>
      <c r="G294" s="11">
        <v>0</v>
      </c>
      <c r="H294" s="13"/>
      <c r="I294" s="11">
        <v>0</v>
      </c>
      <c r="J294" s="13"/>
      <c r="K294" s="11">
        <v>0</v>
      </c>
      <c r="L294" s="13"/>
      <c r="M294" s="11">
        <v>0</v>
      </c>
      <c r="N294" s="22"/>
      <c r="O294" s="11">
        <v>0</v>
      </c>
      <c r="P294" s="22"/>
      <c r="Q294" s="11">
        <v>0</v>
      </c>
      <c r="R294" s="22"/>
      <c r="S294" s="11">
        <v>0</v>
      </c>
      <c r="T294" s="22"/>
      <c r="U294" s="11">
        <v>0</v>
      </c>
      <c r="V294" s="22"/>
      <c r="W294" s="11">
        <v>0</v>
      </c>
      <c r="X294" s="22"/>
      <c r="Y294" s="11">
        <v>0</v>
      </c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</row>
    <row r="295" spans="1:55" ht="16.5" customHeight="1" hidden="1">
      <c r="A295" s="6" t="s">
        <v>59</v>
      </c>
      <c r="B295" s="7" t="s">
        <v>21</v>
      </c>
      <c r="C295" s="8">
        <f>+C294+0.1</f>
        <v>8040.200000000001</v>
      </c>
      <c r="D295" s="6"/>
      <c r="E295" s="37">
        <v>0</v>
      </c>
      <c r="F295" s="6"/>
      <c r="G295" s="37">
        <v>0</v>
      </c>
      <c r="H295" s="13"/>
      <c r="I295" s="37">
        <v>0</v>
      </c>
      <c r="J295" s="13"/>
      <c r="K295" s="37">
        <v>0</v>
      </c>
      <c r="L295" s="13"/>
      <c r="M295" s="37">
        <v>0</v>
      </c>
      <c r="N295" s="22"/>
      <c r="O295" s="37">
        <v>0</v>
      </c>
      <c r="P295" s="22"/>
      <c r="Q295" s="37">
        <v>0</v>
      </c>
      <c r="R295" s="22"/>
      <c r="S295" s="37">
        <v>0</v>
      </c>
      <c r="T295" s="22"/>
      <c r="U295" s="37">
        <v>0</v>
      </c>
      <c r="V295" s="22"/>
      <c r="W295" s="37">
        <v>0</v>
      </c>
      <c r="X295" s="22"/>
      <c r="Y295" s="37">
        <v>0</v>
      </c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</row>
    <row r="296" spans="1:55" ht="16.5" customHeight="1" hidden="1">
      <c r="A296" s="6" t="s">
        <v>60</v>
      </c>
      <c r="B296" s="7" t="s">
        <v>21</v>
      </c>
      <c r="C296" s="8">
        <f>+C294+0.3</f>
        <v>8040.400000000001</v>
      </c>
      <c r="D296" s="6"/>
      <c r="E296" s="37">
        <v>0</v>
      </c>
      <c r="F296" s="6"/>
      <c r="G296" s="37">
        <v>0</v>
      </c>
      <c r="H296" s="13"/>
      <c r="I296" s="37">
        <v>0</v>
      </c>
      <c r="J296" s="13"/>
      <c r="K296" s="37">
        <v>0</v>
      </c>
      <c r="L296" s="13"/>
      <c r="M296" s="37">
        <v>0</v>
      </c>
      <c r="N296" s="22"/>
      <c r="O296" s="37">
        <v>0</v>
      </c>
      <c r="P296" s="22"/>
      <c r="Q296" s="37">
        <v>0</v>
      </c>
      <c r="R296" s="22"/>
      <c r="S296" s="37">
        <v>0</v>
      </c>
      <c r="T296" s="22"/>
      <c r="U296" s="37">
        <v>0</v>
      </c>
      <c r="V296" s="22"/>
      <c r="W296" s="37">
        <v>0</v>
      </c>
      <c r="X296" s="22"/>
      <c r="Y296" s="37">
        <v>0</v>
      </c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</row>
    <row r="297" spans="1:55" ht="16.5" customHeight="1" hidden="1" thickBot="1">
      <c r="A297" s="6" t="s">
        <v>61</v>
      </c>
      <c r="B297" s="7"/>
      <c r="C297" s="8"/>
      <c r="D297" s="6"/>
      <c r="E297" s="12">
        <f>SUM(E294:E296)</f>
        <v>0</v>
      </c>
      <c r="F297" s="6"/>
      <c r="G297" s="12">
        <f>SUM(G294:G296)</f>
        <v>0</v>
      </c>
      <c r="H297" s="13"/>
      <c r="I297" s="12">
        <f>SUM(I294:I296)</f>
        <v>0</v>
      </c>
      <c r="J297" s="13"/>
      <c r="K297" s="12">
        <f>SUM(K294:K296)</f>
        <v>0</v>
      </c>
      <c r="L297" s="13"/>
      <c r="M297" s="12">
        <f>SUM(M294:M296)</f>
        <v>0</v>
      </c>
      <c r="N297" s="22"/>
      <c r="O297" s="12">
        <f>SUM(O294:O296)</f>
        <v>0</v>
      </c>
      <c r="P297" s="22"/>
      <c r="Q297" s="12">
        <f>SUM(Q294:Q296)</f>
        <v>0</v>
      </c>
      <c r="R297" s="22"/>
      <c r="S297" s="12">
        <f>SUM(S294:S296)</f>
        <v>0</v>
      </c>
      <c r="T297" s="22"/>
      <c r="U297" s="12">
        <f>SUM(U294:U296)</f>
        <v>0</v>
      </c>
      <c r="V297" s="22"/>
      <c r="W297" s="12">
        <f>SUM(W294:W296)</f>
        <v>0</v>
      </c>
      <c r="X297" s="22"/>
      <c r="Y297" s="12">
        <f>SUM(Y294:Y296)</f>
        <v>0</v>
      </c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</row>
    <row r="298" spans="1:55" ht="16.5" customHeight="1" hidden="1" thickTop="1">
      <c r="A298" s="6"/>
      <c r="B298" s="7"/>
      <c r="C298" s="8"/>
      <c r="D298" s="6"/>
      <c r="E298" s="22"/>
      <c r="F298" s="6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</row>
    <row r="299" spans="1:55" ht="16.5" customHeight="1" hidden="1">
      <c r="A299" s="6" t="s">
        <v>141</v>
      </c>
      <c r="B299" s="7"/>
      <c r="C299" s="8"/>
      <c r="D299" s="6"/>
      <c r="E299" s="22"/>
      <c r="F299" s="6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</row>
    <row r="300" spans="1:55" ht="16.5" customHeight="1" hidden="1">
      <c r="A300" s="6" t="s">
        <v>57</v>
      </c>
      <c r="B300" s="7" t="s">
        <v>21</v>
      </c>
      <c r="C300" s="8">
        <v>8090.1</v>
      </c>
      <c r="D300" s="6"/>
      <c r="E300" s="11">
        <v>0</v>
      </c>
      <c r="F300" s="6"/>
      <c r="G300" s="11">
        <v>0</v>
      </c>
      <c r="H300" s="13"/>
      <c r="I300" s="11">
        <v>0</v>
      </c>
      <c r="J300" s="13"/>
      <c r="K300" s="11">
        <v>0</v>
      </c>
      <c r="L300" s="13"/>
      <c r="M300" s="11">
        <v>0</v>
      </c>
      <c r="N300" s="22"/>
      <c r="O300" s="11">
        <v>0</v>
      </c>
      <c r="P300" s="22"/>
      <c r="Q300" s="11">
        <v>0</v>
      </c>
      <c r="R300" s="22"/>
      <c r="S300" s="11">
        <v>0</v>
      </c>
      <c r="T300" s="22"/>
      <c r="U300" s="11">
        <v>0</v>
      </c>
      <c r="V300" s="22"/>
      <c r="W300" s="11">
        <v>0</v>
      </c>
      <c r="X300" s="22"/>
      <c r="Y300" s="11">
        <v>0</v>
      </c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</row>
    <row r="301" spans="1:55" ht="16.5" customHeight="1" hidden="1">
      <c r="A301" s="6" t="s">
        <v>59</v>
      </c>
      <c r="B301" s="7" t="s">
        <v>21</v>
      </c>
      <c r="C301" s="8">
        <f>+C300+0.1</f>
        <v>8090.200000000001</v>
      </c>
      <c r="D301" s="6"/>
      <c r="E301" s="37">
        <v>0</v>
      </c>
      <c r="F301" s="6"/>
      <c r="G301" s="37">
        <v>0</v>
      </c>
      <c r="H301" s="13"/>
      <c r="I301" s="37">
        <v>0</v>
      </c>
      <c r="J301" s="13"/>
      <c r="K301" s="37">
        <v>0</v>
      </c>
      <c r="L301" s="13"/>
      <c r="M301" s="37">
        <v>0</v>
      </c>
      <c r="N301" s="22"/>
      <c r="O301" s="37">
        <v>0</v>
      </c>
      <c r="P301" s="22"/>
      <c r="Q301" s="37">
        <v>0</v>
      </c>
      <c r="R301" s="22"/>
      <c r="S301" s="37">
        <v>0</v>
      </c>
      <c r="T301" s="22"/>
      <c r="U301" s="37">
        <v>0</v>
      </c>
      <c r="V301" s="22"/>
      <c r="W301" s="37">
        <v>0</v>
      </c>
      <c r="X301" s="22"/>
      <c r="Y301" s="37">
        <v>0</v>
      </c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</row>
    <row r="302" spans="1:55" ht="16.5" customHeight="1" hidden="1">
      <c r="A302" s="6" t="s">
        <v>60</v>
      </c>
      <c r="B302" s="7" t="s">
        <v>21</v>
      </c>
      <c r="C302" s="8">
        <f>+C300+0.3</f>
        <v>8090.400000000001</v>
      </c>
      <c r="D302" s="6"/>
      <c r="E302" s="37">
        <v>0</v>
      </c>
      <c r="F302" s="6"/>
      <c r="G302" s="37">
        <v>0</v>
      </c>
      <c r="H302" s="13"/>
      <c r="I302" s="37">
        <v>0</v>
      </c>
      <c r="J302" s="13"/>
      <c r="K302" s="37">
        <v>0</v>
      </c>
      <c r="L302" s="13"/>
      <c r="M302" s="37">
        <v>0</v>
      </c>
      <c r="N302" s="22"/>
      <c r="O302" s="37">
        <v>0</v>
      </c>
      <c r="P302" s="22"/>
      <c r="Q302" s="37">
        <v>0</v>
      </c>
      <c r="R302" s="22"/>
      <c r="S302" s="37">
        <v>0</v>
      </c>
      <c r="T302" s="22"/>
      <c r="U302" s="37">
        <v>0</v>
      </c>
      <c r="V302" s="22"/>
      <c r="W302" s="37">
        <v>0</v>
      </c>
      <c r="X302" s="22"/>
      <c r="Y302" s="37">
        <v>0</v>
      </c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</row>
    <row r="303" spans="1:55" ht="16.5" customHeight="1" hidden="1" thickBot="1">
      <c r="A303" s="6" t="s">
        <v>61</v>
      </c>
      <c r="B303" s="7"/>
      <c r="C303" s="8"/>
      <c r="D303" s="6"/>
      <c r="E303" s="12">
        <f>SUM(E300:E302)</f>
        <v>0</v>
      </c>
      <c r="F303" s="6"/>
      <c r="G303" s="12">
        <f>SUM(G300:G302)</f>
        <v>0</v>
      </c>
      <c r="H303" s="13"/>
      <c r="I303" s="12">
        <f>SUM(I300:I302)</f>
        <v>0</v>
      </c>
      <c r="J303" s="13"/>
      <c r="K303" s="12">
        <f>SUM(K300:K302)</f>
        <v>0</v>
      </c>
      <c r="L303" s="13"/>
      <c r="M303" s="12">
        <f>SUM(M300:M302)</f>
        <v>0</v>
      </c>
      <c r="N303" s="22"/>
      <c r="O303" s="12">
        <f>SUM(O300:O302)</f>
        <v>0</v>
      </c>
      <c r="P303" s="22"/>
      <c r="Q303" s="12">
        <f>SUM(Q300:Q302)</f>
        <v>0</v>
      </c>
      <c r="R303" s="22"/>
      <c r="S303" s="12">
        <f>SUM(S300:S302)</f>
        <v>0</v>
      </c>
      <c r="T303" s="22"/>
      <c r="U303" s="12">
        <f>SUM(U300:U302)</f>
        <v>0</v>
      </c>
      <c r="V303" s="22"/>
      <c r="W303" s="12">
        <f>SUM(W300:W302)</f>
        <v>0</v>
      </c>
      <c r="X303" s="22"/>
      <c r="Y303" s="12">
        <f>SUM(Y300:Y302)</f>
        <v>0</v>
      </c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</row>
    <row r="304" spans="1:55" ht="16.5" customHeight="1" hidden="1" thickTop="1">
      <c r="A304" s="6"/>
      <c r="B304" s="7"/>
      <c r="C304" s="8"/>
      <c r="D304" s="6"/>
      <c r="E304" s="22"/>
      <c r="F304" s="6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</row>
    <row r="305" spans="1:55" ht="16.5" customHeight="1" hidden="1">
      <c r="A305" s="6" t="s">
        <v>142</v>
      </c>
      <c r="B305" s="7"/>
      <c r="C305" s="8"/>
      <c r="D305" s="6"/>
      <c r="E305" s="22"/>
      <c r="F305" s="6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</row>
    <row r="306" spans="1:55" ht="16.5" customHeight="1" hidden="1">
      <c r="A306" s="6" t="s">
        <v>57</v>
      </c>
      <c r="B306" s="7" t="s">
        <v>21</v>
      </c>
      <c r="C306" s="8">
        <v>8160.1</v>
      </c>
      <c r="D306" s="6"/>
      <c r="E306" s="11">
        <v>0</v>
      </c>
      <c r="F306" s="6"/>
      <c r="G306" s="11">
        <v>0</v>
      </c>
      <c r="H306" s="13"/>
      <c r="I306" s="11">
        <v>0</v>
      </c>
      <c r="J306" s="13"/>
      <c r="K306" s="11">
        <v>0</v>
      </c>
      <c r="L306" s="13"/>
      <c r="M306" s="11">
        <v>0</v>
      </c>
      <c r="N306" s="22"/>
      <c r="O306" s="11">
        <v>0</v>
      </c>
      <c r="P306" s="22"/>
      <c r="Q306" s="11">
        <v>0</v>
      </c>
      <c r="R306" s="22"/>
      <c r="S306" s="11">
        <v>0</v>
      </c>
      <c r="T306" s="22"/>
      <c r="U306" s="11">
        <v>0</v>
      </c>
      <c r="V306" s="22"/>
      <c r="W306" s="11">
        <v>0</v>
      </c>
      <c r="X306" s="22"/>
      <c r="Y306" s="11">
        <v>0</v>
      </c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</row>
    <row r="307" spans="1:55" ht="16.5" customHeight="1" hidden="1">
      <c r="A307" s="6" t="s">
        <v>59</v>
      </c>
      <c r="B307" s="7" t="s">
        <v>21</v>
      </c>
      <c r="C307" s="8">
        <f>+C306+0.1</f>
        <v>8160.200000000001</v>
      </c>
      <c r="D307" s="6"/>
      <c r="E307" s="37">
        <v>0</v>
      </c>
      <c r="F307" s="6"/>
      <c r="G307" s="37">
        <v>0</v>
      </c>
      <c r="H307" s="13"/>
      <c r="I307" s="37">
        <v>0</v>
      </c>
      <c r="J307" s="13"/>
      <c r="K307" s="37">
        <v>0</v>
      </c>
      <c r="L307" s="13"/>
      <c r="M307" s="37">
        <v>0</v>
      </c>
      <c r="N307" s="22"/>
      <c r="O307" s="37">
        <v>0</v>
      </c>
      <c r="P307" s="22"/>
      <c r="Q307" s="37">
        <v>0</v>
      </c>
      <c r="R307" s="22"/>
      <c r="S307" s="37">
        <v>0</v>
      </c>
      <c r="T307" s="22"/>
      <c r="U307" s="37">
        <v>0</v>
      </c>
      <c r="V307" s="22"/>
      <c r="W307" s="37">
        <v>0</v>
      </c>
      <c r="X307" s="22"/>
      <c r="Y307" s="37">
        <v>0</v>
      </c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</row>
    <row r="308" spans="1:55" ht="16.5" customHeight="1" hidden="1">
      <c r="A308" s="6" t="s">
        <v>60</v>
      </c>
      <c r="B308" s="7" t="s">
        <v>21</v>
      </c>
      <c r="C308" s="8">
        <f>+C306+0.3</f>
        <v>8160.400000000001</v>
      </c>
      <c r="D308" s="6"/>
      <c r="E308" s="37">
        <v>0</v>
      </c>
      <c r="F308" s="6"/>
      <c r="G308" s="37">
        <v>0</v>
      </c>
      <c r="H308" s="13"/>
      <c r="I308" s="37">
        <v>0</v>
      </c>
      <c r="J308" s="13"/>
      <c r="K308" s="37">
        <v>0</v>
      </c>
      <c r="L308" s="13"/>
      <c r="M308" s="37">
        <v>0</v>
      </c>
      <c r="N308" s="22"/>
      <c r="O308" s="37">
        <v>0</v>
      </c>
      <c r="P308" s="22"/>
      <c r="Q308" s="37">
        <v>0</v>
      </c>
      <c r="R308" s="22"/>
      <c r="S308" s="37">
        <v>0</v>
      </c>
      <c r="T308" s="22"/>
      <c r="U308" s="37">
        <v>0</v>
      </c>
      <c r="V308" s="22"/>
      <c r="W308" s="37">
        <v>0</v>
      </c>
      <c r="X308" s="22"/>
      <c r="Y308" s="37">
        <v>0</v>
      </c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</row>
    <row r="309" spans="1:55" ht="16.5" customHeight="1" hidden="1" thickBot="1">
      <c r="A309" s="6" t="s">
        <v>61</v>
      </c>
      <c r="B309" s="7"/>
      <c r="C309" s="8"/>
      <c r="D309" s="6"/>
      <c r="E309" s="12">
        <f>SUM(E306:E308)</f>
        <v>0</v>
      </c>
      <c r="F309" s="6"/>
      <c r="G309" s="12">
        <f>SUM(G306:G308)</f>
        <v>0</v>
      </c>
      <c r="H309" s="13"/>
      <c r="I309" s="12">
        <f>SUM(I306:I308)</f>
        <v>0</v>
      </c>
      <c r="J309" s="13"/>
      <c r="K309" s="12">
        <f>SUM(K306:K308)</f>
        <v>0</v>
      </c>
      <c r="L309" s="13"/>
      <c r="M309" s="12">
        <f>SUM(M306:M308)</f>
        <v>0</v>
      </c>
      <c r="N309" s="22"/>
      <c r="O309" s="12">
        <f>SUM(O306:O308)</f>
        <v>0</v>
      </c>
      <c r="P309" s="22"/>
      <c r="Q309" s="12">
        <f>SUM(Q306:Q308)</f>
        <v>0</v>
      </c>
      <c r="R309" s="22"/>
      <c r="S309" s="12">
        <f>SUM(S306:S308)</f>
        <v>0</v>
      </c>
      <c r="T309" s="22"/>
      <c r="U309" s="12">
        <f>SUM(U306:U308)</f>
        <v>0</v>
      </c>
      <c r="V309" s="22"/>
      <c r="W309" s="12">
        <f>SUM(W306:W308)</f>
        <v>0</v>
      </c>
      <c r="X309" s="22"/>
      <c r="Y309" s="12">
        <f>SUM(Y306:Y308)</f>
        <v>0</v>
      </c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</row>
    <row r="310" spans="1:55" ht="16.5" customHeight="1" hidden="1" thickTop="1">
      <c r="A310" s="6"/>
      <c r="B310" s="7"/>
      <c r="C310" s="8"/>
      <c r="D310" s="6"/>
      <c r="E310" s="22"/>
      <c r="F310" s="6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</row>
    <row r="311" spans="1:55" ht="16.5" customHeight="1" hidden="1">
      <c r="A311" s="6" t="s">
        <v>143</v>
      </c>
      <c r="B311" s="7"/>
      <c r="C311" s="8"/>
      <c r="D311" s="6"/>
      <c r="E311" s="22"/>
      <c r="F311" s="6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</row>
    <row r="312" spans="1:55" ht="16.5" customHeight="1" hidden="1">
      <c r="A312" s="6" t="s">
        <v>57</v>
      </c>
      <c r="B312" s="7" t="s">
        <v>21</v>
      </c>
      <c r="C312" s="8">
        <v>8510.1</v>
      </c>
      <c r="D312" s="6"/>
      <c r="E312" s="11">
        <v>0</v>
      </c>
      <c r="F312" s="6"/>
      <c r="G312" s="11">
        <v>0</v>
      </c>
      <c r="H312" s="13"/>
      <c r="I312" s="11">
        <v>0</v>
      </c>
      <c r="J312" s="13"/>
      <c r="K312" s="11">
        <v>0</v>
      </c>
      <c r="L312" s="13"/>
      <c r="M312" s="11">
        <v>0</v>
      </c>
      <c r="N312" s="22"/>
      <c r="O312" s="11">
        <v>0</v>
      </c>
      <c r="P312" s="22"/>
      <c r="Q312" s="11">
        <v>0</v>
      </c>
      <c r="R312" s="22"/>
      <c r="S312" s="11">
        <v>0</v>
      </c>
      <c r="T312" s="22"/>
      <c r="U312" s="11">
        <v>0</v>
      </c>
      <c r="V312" s="22"/>
      <c r="W312" s="11">
        <v>0</v>
      </c>
      <c r="X312" s="22"/>
      <c r="Y312" s="11">
        <v>0</v>
      </c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</row>
    <row r="313" spans="1:55" ht="16.5" customHeight="1" hidden="1">
      <c r="A313" s="6" t="s">
        <v>59</v>
      </c>
      <c r="B313" s="7" t="s">
        <v>21</v>
      </c>
      <c r="C313" s="8">
        <f>+C312+0.1</f>
        <v>8510.2</v>
      </c>
      <c r="D313" s="6"/>
      <c r="E313" s="37">
        <v>0</v>
      </c>
      <c r="F313" s="6"/>
      <c r="G313" s="37">
        <v>0</v>
      </c>
      <c r="H313" s="13"/>
      <c r="I313" s="37">
        <v>0</v>
      </c>
      <c r="J313" s="13"/>
      <c r="K313" s="37">
        <v>0</v>
      </c>
      <c r="L313" s="13"/>
      <c r="M313" s="37">
        <v>0</v>
      </c>
      <c r="N313" s="22"/>
      <c r="O313" s="37">
        <v>0</v>
      </c>
      <c r="P313" s="22"/>
      <c r="Q313" s="37">
        <v>0</v>
      </c>
      <c r="R313" s="22"/>
      <c r="S313" s="37">
        <v>0</v>
      </c>
      <c r="T313" s="22"/>
      <c r="U313" s="37">
        <v>0</v>
      </c>
      <c r="V313" s="22"/>
      <c r="W313" s="37">
        <v>0</v>
      </c>
      <c r="X313" s="22"/>
      <c r="Y313" s="37">
        <v>0</v>
      </c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</row>
    <row r="314" spans="1:55" ht="16.5" customHeight="1" hidden="1">
      <c r="A314" s="6" t="s">
        <v>60</v>
      </c>
      <c r="B314" s="7" t="s">
        <v>21</v>
      </c>
      <c r="C314" s="8">
        <f>+C312+0.3</f>
        <v>8510.4</v>
      </c>
      <c r="D314" s="6"/>
      <c r="E314" s="37">
        <v>0</v>
      </c>
      <c r="F314" s="6"/>
      <c r="G314" s="37">
        <v>0</v>
      </c>
      <c r="H314" s="13"/>
      <c r="I314" s="37">
        <v>0</v>
      </c>
      <c r="J314" s="13"/>
      <c r="K314" s="37">
        <v>0</v>
      </c>
      <c r="L314" s="13"/>
      <c r="M314" s="37">
        <v>0</v>
      </c>
      <c r="N314" s="22"/>
      <c r="O314" s="37">
        <v>0</v>
      </c>
      <c r="P314" s="22"/>
      <c r="Q314" s="37">
        <v>0</v>
      </c>
      <c r="R314" s="22"/>
      <c r="S314" s="37">
        <v>0</v>
      </c>
      <c r="T314" s="22"/>
      <c r="U314" s="37">
        <v>0</v>
      </c>
      <c r="V314" s="22"/>
      <c r="W314" s="37">
        <v>0</v>
      </c>
      <c r="X314" s="22"/>
      <c r="Y314" s="37">
        <v>0</v>
      </c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</row>
    <row r="315" spans="1:55" ht="16.5" customHeight="1" hidden="1" thickBot="1">
      <c r="A315" s="6" t="s">
        <v>61</v>
      </c>
      <c r="B315" s="7"/>
      <c r="C315" s="8"/>
      <c r="D315" s="6"/>
      <c r="E315" s="12">
        <f>SUM(E312:E314)</f>
        <v>0</v>
      </c>
      <c r="F315" s="6"/>
      <c r="G315" s="12">
        <f>SUM(G312:G314)</f>
        <v>0</v>
      </c>
      <c r="H315" s="13"/>
      <c r="I315" s="12">
        <f>SUM(I312:I314)</f>
        <v>0</v>
      </c>
      <c r="J315" s="13"/>
      <c r="K315" s="12">
        <f>SUM(K312:K314)</f>
        <v>0</v>
      </c>
      <c r="L315" s="13"/>
      <c r="M315" s="12">
        <f>SUM(M312:M314)</f>
        <v>0</v>
      </c>
      <c r="N315" s="22"/>
      <c r="O315" s="12">
        <f>SUM(O312:O314)</f>
        <v>0</v>
      </c>
      <c r="P315" s="22"/>
      <c r="Q315" s="12">
        <f>SUM(Q312:Q314)</f>
        <v>0</v>
      </c>
      <c r="R315" s="22"/>
      <c r="S315" s="12">
        <f>SUM(S312:S314)</f>
        <v>0</v>
      </c>
      <c r="T315" s="22"/>
      <c r="U315" s="12">
        <f>SUM(U312:U314)</f>
        <v>0</v>
      </c>
      <c r="V315" s="22"/>
      <c r="W315" s="12">
        <f>SUM(W312:W314)</f>
        <v>0</v>
      </c>
      <c r="X315" s="22"/>
      <c r="Y315" s="12">
        <f>SUM(Y312:Y314)</f>
        <v>0</v>
      </c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</row>
    <row r="316" spans="1:55" ht="16.5" customHeight="1" hidden="1" thickTop="1">
      <c r="A316" s="6"/>
      <c r="B316" s="7"/>
      <c r="C316" s="8"/>
      <c r="D316" s="6"/>
      <c r="E316" s="22"/>
      <c r="F316" s="6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</row>
    <row r="317" spans="1:55" ht="16.5" customHeight="1" hidden="1">
      <c r="A317" s="6" t="s">
        <v>144</v>
      </c>
      <c r="B317" s="7"/>
      <c r="C317" s="8"/>
      <c r="D317" s="6"/>
      <c r="E317" s="22"/>
      <c r="F317" s="6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</row>
    <row r="318" spans="1:55" ht="16.5" customHeight="1" hidden="1">
      <c r="A318" s="6" t="s">
        <v>57</v>
      </c>
      <c r="B318" s="7" t="s">
        <v>21</v>
      </c>
      <c r="C318" s="8">
        <v>8520.1</v>
      </c>
      <c r="D318" s="6"/>
      <c r="E318" s="11">
        <v>0</v>
      </c>
      <c r="F318" s="6"/>
      <c r="G318" s="11">
        <v>0</v>
      </c>
      <c r="H318" s="13"/>
      <c r="I318" s="11">
        <v>0</v>
      </c>
      <c r="J318" s="13"/>
      <c r="K318" s="11">
        <v>0</v>
      </c>
      <c r="L318" s="13"/>
      <c r="M318" s="11">
        <v>0</v>
      </c>
      <c r="N318" s="22"/>
      <c r="O318" s="11">
        <v>0</v>
      </c>
      <c r="P318" s="22"/>
      <c r="Q318" s="11">
        <v>0</v>
      </c>
      <c r="R318" s="22"/>
      <c r="S318" s="11">
        <v>0</v>
      </c>
      <c r="T318" s="22"/>
      <c r="U318" s="11">
        <v>0</v>
      </c>
      <c r="V318" s="22"/>
      <c r="W318" s="11">
        <v>0</v>
      </c>
      <c r="X318" s="22"/>
      <c r="Y318" s="11">
        <v>0</v>
      </c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</row>
    <row r="319" spans="1:55" ht="16.5" customHeight="1" hidden="1">
      <c r="A319" s="6" t="s">
        <v>59</v>
      </c>
      <c r="B319" s="7" t="s">
        <v>21</v>
      </c>
      <c r="C319" s="8">
        <f>+C318+0.1</f>
        <v>8520.2</v>
      </c>
      <c r="D319" s="6"/>
      <c r="E319" s="37">
        <v>0</v>
      </c>
      <c r="F319" s="6"/>
      <c r="G319" s="37">
        <v>0</v>
      </c>
      <c r="H319" s="13"/>
      <c r="I319" s="37">
        <v>0</v>
      </c>
      <c r="J319" s="13"/>
      <c r="K319" s="37">
        <v>0</v>
      </c>
      <c r="L319" s="13"/>
      <c r="M319" s="37">
        <v>0</v>
      </c>
      <c r="N319" s="22"/>
      <c r="O319" s="37">
        <v>0</v>
      </c>
      <c r="P319" s="22"/>
      <c r="Q319" s="37">
        <v>0</v>
      </c>
      <c r="R319" s="22"/>
      <c r="S319" s="37">
        <v>0</v>
      </c>
      <c r="T319" s="22"/>
      <c r="U319" s="37">
        <v>0</v>
      </c>
      <c r="V319" s="22"/>
      <c r="W319" s="37">
        <v>0</v>
      </c>
      <c r="X319" s="22"/>
      <c r="Y319" s="37">
        <v>0</v>
      </c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</row>
    <row r="320" spans="1:55" ht="16.5" customHeight="1" hidden="1">
      <c r="A320" s="6" t="s">
        <v>60</v>
      </c>
      <c r="B320" s="7" t="s">
        <v>21</v>
      </c>
      <c r="C320" s="8">
        <f>+C318+0.3</f>
        <v>8520.4</v>
      </c>
      <c r="D320" s="6"/>
      <c r="E320" s="37">
        <v>0</v>
      </c>
      <c r="F320" s="6"/>
      <c r="G320" s="37">
        <v>0</v>
      </c>
      <c r="H320" s="13"/>
      <c r="I320" s="37">
        <v>0</v>
      </c>
      <c r="J320" s="13"/>
      <c r="K320" s="37">
        <v>0</v>
      </c>
      <c r="L320" s="13"/>
      <c r="M320" s="37">
        <v>0</v>
      </c>
      <c r="N320" s="22"/>
      <c r="O320" s="37">
        <v>0</v>
      </c>
      <c r="P320" s="22"/>
      <c r="Q320" s="37">
        <v>0</v>
      </c>
      <c r="R320" s="22"/>
      <c r="S320" s="37">
        <v>0</v>
      </c>
      <c r="T320" s="22"/>
      <c r="U320" s="37">
        <v>0</v>
      </c>
      <c r="V320" s="22"/>
      <c r="W320" s="37">
        <v>0</v>
      </c>
      <c r="X320" s="22"/>
      <c r="Y320" s="37">
        <v>0</v>
      </c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</row>
    <row r="321" spans="1:55" ht="16.5" customHeight="1" hidden="1" thickBot="1">
      <c r="A321" s="6" t="s">
        <v>61</v>
      </c>
      <c r="B321" s="7"/>
      <c r="C321" s="8"/>
      <c r="D321" s="6"/>
      <c r="E321" s="12">
        <f>SUM(E318:E320)</f>
        <v>0</v>
      </c>
      <c r="F321" s="6"/>
      <c r="G321" s="12">
        <f>SUM(G318:G320)</f>
        <v>0</v>
      </c>
      <c r="H321" s="13"/>
      <c r="I321" s="12">
        <f>SUM(I318:I320)</f>
        <v>0</v>
      </c>
      <c r="J321" s="13"/>
      <c r="K321" s="12">
        <f>SUM(K318:K320)</f>
        <v>0</v>
      </c>
      <c r="L321" s="13"/>
      <c r="M321" s="12">
        <f>SUM(M318:M320)</f>
        <v>0</v>
      </c>
      <c r="N321" s="22"/>
      <c r="O321" s="12">
        <f>SUM(O318:O320)</f>
        <v>0</v>
      </c>
      <c r="P321" s="22"/>
      <c r="Q321" s="12">
        <f>SUM(Q318:Q320)</f>
        <v>0</v>
      </c>
      <c r="R321" s="22"/>
      <c r="S321" s="12">
        <f>SUM(S318:S320)</f>
        <v>0</v>
      </c>
      <c r="T321" s="22"/>
      <c r="U321" s="12">
        <f>SUM(U318:U320)</f>
        <v>0</v>
      </c>
      <c r="V321" s="22"/>
      <c r="W321" s="12">
        <f>SUM(W318:W320)</f>
        <v>0</v>
      </c>
      <c r="X321" s="22"/>
      <c r="Y321" s="12">
        <f>SUM(Y318:Y320)</f>
        <v>0</v>
      </c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</row>
    <row r="322" spans="1:55" ht="16.5" customHeight="1" hidden="1">
      <c r="A322" s="6"/>
      <c r="B322" s="7"/>
      <c r="C322" s="8"/>
      <c r="D322" s="6"/>
      <c r="E322" s="22"/>
      <c r="F322" s="6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</row>
    <row r="323" spans="1:55" ht="16.5" customHeight="1" hidden="1">
      <c r="A323" s="6" t="s">
        <v>145</v>
      </c>
      <c r="B323" s="7"/>
      <c r="C323" s="8"/>
      <c r="D323" s="6"/>
      <c r="E323" s="22"/>
      <c r="F323" s="6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</row>
    <row r="324" spans="1:55" ht="16.5" customHeight="1" hidden="1">
      <c r="A324" s="6" t="s">
        <v>57</v>
      </c>
      <c r="B324" s="7" t="s">
        <v>21</v>
      </c>
      <c r="C324" s="8">
        <v>8540.1</v>
      </c>
      <c r="D324" s="6"/>
      <c r="E324" s="11">
        <v>0</v>
      </c>
      <c r="F324" s="6"/>
      <c r="G324" s="11">
        <v>0</v>
      </c>
      <c r="H324" s="13"/>
      <c r="I324" s="11">
        <v>0</v>
      </c>
      <c r="J324" s="13"/>
      <c r="K324" s="11">
        <v>0</v>
      </c>
      <c r="L324" s="13"/>
      <c r="M324" s="11">
        <v>0</v>
      </c>
      <c r="N324" s="22"/>
      <c r="O324" s="11">
        <v>0</v>
      </c>
      <c r="P324" s="22"/>
      <c r="Q324" s="11">
        <v>0</v>
      </c>
      <c r="R324" s="22"/>
      <c r="S324" s="11">
        <v>0</v>
      </c>
      <c r="T324" s="22"/>
      <c r="U324" s="11">
        <v>0</v>
      </c>
      <c r="V324" s="22"/>
      <c r="W324" s="11">
        <v>0</v>
      </c>
      <c r="X324" s="22"/>
      <c r="Y324" s="11">
        <v>0</v>
      </c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</row>
    <row r="325" spans="1:55" ht="16.5" customHeight="1" hidden="1">
      <c r="A325" s="6" t="s">
        <v>59</v>
      </c>
      <c r="B325" s="7" t="s">
        <v>21</v>
      </c>
      <c r="C325" s="8">
        <f>+C324+0.1</f>
        <v>8540.2</v>
      </c>
      <c r="D325" s="6"/>
      <c r="E325" s="37">
        <v>0</v>
      </c>
      <c r="F325" s="6"/>
      <c r="G325" s="37">
        <v>0</v>
      </c>
      <c r="H325" s="13"/>
      <c r="I325" s="37">
        <v>0</v>
      </c>
      <c r="J325" s="13"/>
      <c r="K325" s="37">
        <v>0</v>
      </c>
      <c r="L325" s="13"/>
      <c r="M325" s="37">
        <v>0</v>
      </c>
      <c r="N325" s="22"/>
      <c r="O325" s="37">
        <v>0</v>
      </c>
      <c r="P325" s="22"/>
      <c r="Q325" s="37">
        <v>0</v>
      </c>
      <c r="R325" s="22"/>
      <c r="S325" s="37">
        <v>0</v>
      </c>
      <c r="T325" s="22"/>
      <c r="U325" s="37">
        <v>0</v>
      </c>
      <c r="V325" s="22"/>
      <c r="W325" s="37">
        <v>0</v>
      </c>
      <c r="X325" s="22"/>
      <c r="Y325" s="37">
        <v>0</v>
      </c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</row>
    <row r="326" spans="1:55" ht="16.5" customHeight="1" hidden="1">
      <c r="A326" s="6" t="s">
        <v>60</v>
      </c>
      <c r="B326" s="7" t="s">
        <v>21</v>
      </c>
      <c r="C326" s="8">
        <f>+C324+0.3</f>
        <v>8540.4</v>
      </c>
      <c r="D326" s="6"/>
      <c r="E326" s="37">
        <v>0</v>
      </c>
      <c r="F326" s="6"/>
      <c r="G326" s="37">
        <v>0</v>
      </c>
      <c r="H326" s="13"/>
      <c r="I326" s="37">
        <v>0</v>
      </c>
      <c r="J326" s="13"/>
      <c r="K326" s="37">
        <v>0</v>
      </c>
      <c r="L326" s="13"/>
      <c r="M326" s="37">
        <v>0</v>
      </c>
      <c r="N326" s="22"/>
      <c r="O326" s="37">
        <v>0</v>
      </c>
      <c r="P326" s="22"/>
      <c r="Q326" s="37">
        <v>0</v>
      </c>
      <c r="R326" s="22"/>
      <c r="S326" s="37">
        <v>0</v>
      </c>
      <c r="T326" s="22"/>
      <c r="U326" s="37">
        <v>0</v>
      </c>
      <c r="V326" s="22"/>
      <c r="W326" s="37">
        <v>0</v>
      </c>
      <c r="X326" s="22"/>
      <c r="Y326" s="37">
        <v>0</v>
      </c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</row>
    <row r="327" spans="1:55" ht="16.5" customHeight="1" hidden="1" thickBot="1">
      <c r="A327" s="6" t="s">
        <v>61</v>
      </c>
      <c r="B327" s="7"/>
      <c r="C327" s="8"/>
      <c r="D327" s="6"/>
      <c r="E327" s="12">
        <f>SUM(E324:E326)</f>
        <v>0</v>
      </c>
      <c r="F327" s="6"/>
      <c r="G327" s="12">
        <f>SUM(G324:G326)</f>
        <v>0</v>
      </c>
      <c r="H327" s="13"/>
      <c r="I327" s="12">
        <f>SUM(I324:I326)</f>
        <v>0</v>
      </c>
      <c r="J327" s="13"/>
      <c r="K327" s="12">
        <f>SUM(K324:K326)</f>
        <v>0</v>
      </c>
      <c r="L327" s="13"/>
      <c r="M327" s="12">
        <f>SUM(M324:M326)</f>
        <v>0</v>
      </c>
      <c r="N327" s="22"/>
      <c r="O327" s="12">
        <f>SUM(O324:O326)</f>
        <v>0</v>
      </c>
      <c r="P327" s="22"/>
      <c r="Q327" s="12">
        <f>SUM(Q324:Q326)</f>
        <v>0</v>
      </c>
      <c r="R327" s="22"/>
      <c r="S327" s="12">
        <f>SUM(S324:S326)</f>
        <v>0</v>
      </c>
      <c r="T327" s="22"/>
      <c r="U327" s="12">
        <f>SUM(U324:U326)</f>
        <v>0</v>
      </c>
      <c r="V327" s="22"/>
      <c r="W327" s="12">
        <f>SUM(W324:W326)</f>
        <v>0</v>
      </c>
      <c r="X327" s="22"/>
      <c r="Y327" s="12">
        <f>SUM(Y324:Y326)</f>
        <v>0</v>
      </c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</row>
    <row r="328" spans="1:55" ht="16.5" customHeight="1">
      <c r="A328" s="6" t="s">
        <v>327</v>
      </c>
      <c r="B328" s="7"/>
      <c r="C328" s="8"/>
      <c r="D328" s="6"/>
      <c r="E328" s="22"/>
      <c r="F328" s="6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</row>
    <row r="329" spans="1:55" ht="16.5" customHeight="1">
      <c r="A329" s="30" t="s">
        <v>57</v>
      </c>
      <c r="B329" s="31" t="s">
        <v>21</v>
      </c>
      <c r="C329" s="32">
        <v>8797</v>
      </c>
      <c r="D329" s="30"/>
      <c r="E329" s="39">
        <v>0</v>
      </c>
      <c r="F329" s="30"/>
      <c r="G329" s="39">
        <v>0</v>
      </c>
      <c r="H329" s="40"/>
      <c r="I329" s="39">
        <v>0</v>
      </c>
      <c r="J329" s="40"/>
      <c r="K329" s="39">
        <v>0</v>
      </c>
      <c r="L329" s="40"/>
      <c r="M329" s="39">
        <v>0</v>
      </c>
      <c r="N329" s="46"/>
      <c r="O329" s="39">
        <v>0</v>
      </c>
      <c r="P329" s="46"/>
      <c r="Q329" s="39">
        <v>0</v>
      </c>
      <c r="R329" s="46"/>
      <c r="S329" s="39">
        <v>0</v>
      </c>
      <c r="T329" s="46"/>
      <c r="U329" s="39">
        <v>0</v>
      </c>
      <c r="V329" s="46"/>
      <c r="W329" s="111">
        <v>0</v>
      </c>
      <c r="X329" s="46"/>
      <c r="Y329" s="111">
        <v>0</v>
      </c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</row>
    <row r="330" spans="1:55" ht="16.5" customHeight="1">
      <c r="A330" s="30" t="s">
        <v>59</v>
      </c>
      <c r="B330" s="31" t="s">
        <v>21</v>
      </c>
      <c r="C330" s="32">
        <v>8797</v>
      </c>
      <c r="D330" s="30"/>
      <c r="E330" s="41">
        <v>0</v>
      </c>
      <c r="F330" s="30"/>
      <c r="G330" s="41">
        <v>0</v>
      </c>
      <c r="H330" s="40"/>
      <c r="I330" s="41">
        <v>0</v>
      </c>
      <c r="J330" s="40"/>
      <c r="K330" s="41">
        <v>0</v>
      </c>
      <c r="L330" s="40"/>
      <c r="M330" s="41">
        <v>0</v>
      </c>
      <c r="N330" s="46"/>
      <c r="O330" s="41">
        <v>0</v>
      </c>
      <c r="P330" s="46"/>
      <c r="Q330" s="41">
        <v>0</v>
      </c>
      <c r="R330" s="46"/>
      <c r="S330" s="41">
        <v>0</v>
      </c>
      <c r="T330" s="46"/>
      <c r="U330" s="41">
        <v>0</v>
      </c>
      <c r="V330" s="46"/>
      <c r="W330" s="112">
        <v>0</v>
      </c>
      <c r="X330" s="46"/>
      <c r="Y330" s="112">
        <v>0</v>
      </c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</row>
    <row r="331" spans="1:55" ht="16.5" customHeight="1">
      <c r="A331" s="30" t="s">
        <v>60</v>
      </c>
      <c r="B331" s="31" t="s">
        <v>21</v>
      </c>
      <c r="C331" s="32">
        <v>8797.4</v>
      </c>
      <c r="D331" s="30"/>
      <c r="E331" s="41">
        <v>0</v>
      </c>
      <c r="F331" s="30"/>
      <c r="G331" s="41">
        <v>0</v>
      </c>
      <c r="H331" s="40"/>
      <c r="I331" s="41">
        <v>0</v>
      </c>
      <c r="J331" s="40"/>
      <c r="K331" s="41">
        <v>0</v>
      </c>
      <c r="L331" s="40"/>
      <c r="M331" s="41">
        <v>0</v>
      </c>
      <c r="N331" s="46"/>
      <c r="O331" s="41">
        <v>8693.4</v>
      </c>
      <c r="P331" s="46"/>
      <c r="Q331" s="41">
        <v>0</v>
      </c>
      <c r="R331" s="46"/>
      <c r="S331" s="41">
        <v>400</v>
      </c>
      <c r="T331" s="46"/>
      <c r="U331" s="41">
        <v>0</v>
      </c>
      <c r="V331" s="46"/>
      <c r="W331" s="112">
        <v>0</v>
      </c>
      <c r="X331" s="46"/>
      <c r="Y331" s="112">
        <v>0</v>
      </c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</row>
    <row r="332" spans="1:55" ht="16.5" customHeight="1" thickBot="1">
      <c r="A332" s="6" t="s">
        <v>61</v>
      </c>
      <c r="B332" s="7"/>
      <c r="C332" s="8"/>
      <c r="D332" s="6"/>
      <c r="E332" s="12">
        <f>SUM(E329:E331)</f>
        <v>0</v>
      </c>
      <c r="F332" s="6"/>
      <c r="G332" s="12">
        <f>SUM(G329:G331)</f>
        <v>0</v>
      </c>
      <c r="H332" s="13"/>
      <c r="I332" s="12">
        <f>SUM(I329:I331)</f>
        <v>0</v>
      </c>
      <c r="J332" s="13"/>
      <c r="K332" s="12">
        <f>SUM(K329:K331)</f>
        <v>0</v>
      </c>
      <c r="L332" s="13"/>
      <c r="M332" s="12">
        <f>SUM(M329:M331)</f>
        <v>0</v>
      </c>
      <c r="N332" s="22"/>
      <c r="O332" s="12">
        <f>SUM(O329:O331)</f>
        <v>8693.4</v>
      </c>
      <c r="P332" s="22"/>
      <c r="Q332" s="12">
        <f>SUM(Q329:Q331)</f>
        <v>0</v>
      </c>
      <c r="R332" s="22"/>
      <c r="S332" s="12">
        <f>SUM(S329:S331)</f>
        <v>400</v>
      </c>
      <c r="T332" s="22"/>
      <c r="U332" s="12">
        <f>SUM(U329:U331)</f>
        <v>0</v>
      </c>
      <c r="V332" s="22"/>
      <c r="W332" s="12">
        <f>SUM(W329:W331)</f>
        <v>0</v>
      </c>
      <c r="X332" s="22"/>
      <c r="Y332" s="12">
        <f>SUM(Y329:Y331)</f>
        <v>0</v>
      </c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</row>
    <row r="333" spans="1:55" ht="16.5" customHeight="1" thickTop="1">
      <c r="A333" s="6"/>
      <c r="B333" s="7"/>
      <c r="C333" s="8"/>
      <c r="D333" s="6"/>
      <c r="E333" s="22"/>
      <c r="F333" s="6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</row>
    <row r="334" spans="1:55" ht="16.5" customHeight="1">
      <c r="A334" s="6" t="s">
        <v>146</v>
      </c>
      <c r="B334" s="7"/>
      <c r="C334" s="8"/>
      <c r="D334" s="6"/>
      <c r="E334" s="22"/>
      <c r="F334" s="6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</row>
    <row r="335" spans="1:55" ht="15.75">
      <c r="A335" s="14" t="s">
        <v>57</v>
      </c>
      <c r="B335" s="15" t="s">
        <v>21</v>
      </c>
      <c r="C335" s="16">
        <v>8810.1</v>
      </c>
      <c r="E335" s="18">
        <v>0</v>
      </c>
      <c r="G335" s="18">
        <v>0</v>
      </c>
      <c r="H335" s="20"/>
      <c r="I335" s="18">
        <v>0</v>
      </c>
      <c r="J335" s="20"/>
      <c r="K335" s="18">
        <v>0</v>
      </c>
      <c r="L335" s="20"/>
      <c r="M335" s="18">
        <v>0</v>
      </c>
      <c r="N335" s="19"/>
      <c r="O335" s="18">
        <v>0</v>
      </c>
      <c r="P335" s="19"/>
      <c r="Q335" s="39">
        <v>0</v>
      </c>
      <c r="R335" s="19"/>
      <c r="S335" s="39">
        <v>0</v>
      </c>
      <c r="T335" s="19"/>
      <c r="U335" s="39">
        <v>0</v>
      </c>
      <c r="V335" s="19"/>
      <c r="W335" s="111">
        <v>0</v>
      </c>
      <c r="X335" s="19"/>
      <c r="Y335" s="111">
        <v>0</v>
      </c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</row>
    <row r="336" spans="1:55" ht="15.75">
      <c r="A336" s="14" t="s">
        <v>60</v>
      </c>
      <c r="B336" s="15" t="s">
        <v>21</v>
      </c>
      <c r="C336" s="16">
        <v>8810.4</v>
      </c>
      <c r="E336" s="23">
        <v>0</v>
      </c>
      <c r="G336" s="23">
        <v>0</v>
      </c>
      <c r="H336" s="20"/>
      <c r="I336" s="23">
        <v>0</v>
      </c>
      <c r="J336" s="20"/>
      <c r="K336" s="23">
        <v>0</v>
      </c>
      <c r="L336" s="20"/>
      <c r="M336" s="23">
        <v>0</v>
      </c>
      <c r="N336" s="19"/>
      <c r="O336" s="23">
        <v>4000</v>
      </c>
      <c r="P336" s="19"/>
      <c r="Q336" s="41">
        <v>0</v>
      </c>
      <c r="R336" s="19"/>
      <c r="S336" s="41">
        <v>0</v>
      </c>
      <c r="T336" s="19"/>
      <c r="U336" s="41">
        <v>0</v>
      </c>
      <c r="V336" s="19"/>
      <c r="W336" s="112">
        <v>0</v>
      </c>
      <c r="X336" s="19"/>
      <c r="Y336" s="112">
        <v>0</v>
      </c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</row>
    <row r="337" spans="1:55" ht="15.75">
      <c r="A337" s="14" t="s">
        <v>330</v>
      </c>
      <c r="B337" s="15" t="s">
        <v>21</v>
      </c>
      <c r="C337" s="16">
        <v>8810.41</v>
      </c>
      <c r="E337" s="23">
        <v>2625</v>
      </c>
      <c r="G337" s="23">
        <v>2000</v>
      </c>
      <c r="H337" s="20"/>
      <c r="I337" s="23">
        <v>0</v>
      </c>
      <c r="J337" s="20"/>
      <c r="K337" s="23">
        <v>4000</v>
      </c>
      <c r="L337" s="20"/>
      <c r="M337" s="23">
        <v>0</v>
      </c>
      <c r="N337" s="19"/>
      <c r="O337" s="23">
        <v>2089.34</v>
      </c>
      <c r="P337" s="19"/>
      <c r="Q337" s="41">
        <v>2000</v>
      </c>
      <c r="R337" s="19"/>
      <c r="S337" s="41">
        <v>2000</v>
      </c>
      <c r="T337" s="19"/>
      <c r="U337" s="41">
        <v>2000</v>
      </c>
      <c r="V337" s="19"/>
      <c r="W337" s="112">
        <v>0</v>
      </c>
      <c r="X337" s="19"/>
      <c r="Y337" s="112">
        <v>0</v>
      </c>
      <c r="Z337" s="46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</row>
    <row r="338" spans="1:55" ht="16.5" thickBot="1">
      <c r="A338" s="6" t="s">
        <v>61</v>
      </c>
      <c r="B338" s="7"/>
      <c r="C338" s="8"/>
      <c r="D338" s="6"/>
      <c r="E338" s="12">
        <f>SUM(E335:E337)</f>
        <v>2625</v>
      </c>
      <c r="F338" s="6"/>
      <c r="G338" s="12">
        <f>SUM(G335:G337)</f>
        <v>2000</v>
      </c>
      <c r="H338" s="13"/>
      <c r="I338" s="12">
        <f>SUM(I335:I337)</f>
        <v>0</v>
      </c>
      <c r="J338" s="13"/>
      <c r="K338" s="12">
        <f>SUM(K335:K337)</f>
        <v>4000</v>
      </c>
      <c r="L338" s="13"/>
      <c r="M338" s="12">
        <f>SUM(M335:M337)</f>
        <v>0</v>
      </c>
      <c r="N338" s="22"/>
      <c r="O338" s="12">
        <f>SUM(O335:O337)</f>
        <v>6089.34</v>
      </c>
      <c r="P338" s="22"/>
      <c r="Q338" s="12">
        <f>SUM(Q335:Q337)</f>
        <v>2000</v>
      </c>
      <c r="R338" s="22"/>
      <c r="S338" s="12">
        <f>SUM(S335:S337)</f>
        <v>2000</v>
      </c>
      <c r="T338" s="22"/>
      <c r="U338" s="12">
        <f>SUM(U335:U337)</f>
        <v>2000</v>
      </c>
      <c r="V338" s="22"/>
      <c r="W338" s="12">
        <f>SUM(W335:W337)</f>
        <v>0</v>
      </c>
      <c r="X338" s="22"/>
      <c r="Y338" s="12">
        <f>SUM(Y335:Y337)</f>
        <v>0</v>
      </c>
      <c r="Z338" s="46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</row>
    <row r="339" spans="1:55" ht="16.5" thickTop="1">
      <c r="A339" s="6"/>
      <c r="B339" s="7"/>
      <c r="C339" s="8"/>
      <c r="D339" s="6"/>
      <c r="E339" s="22"/>
      <c r="F339" s="6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46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</row>
    <row r="340" spans="1:55" ht="15.75">
      <c r="A340" s="6" t="s">
        <v>147</v>
      </c>
      <c r="B340" s="7"/>
      <c r="C340" s="8"/>
      <c r="D340" s="6"/>
      <c r="E340" s="22"/>
      <c r="F340" s="6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46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</row>
    <row r="341" spans="1:55" ht="16.5" thickBot="1">
      <c r="A341" s="6" t="s">
        <v>148</v>
      </c>
      <c r="B341" s="7"/>
      <c r="C341" s="8"/>
      <c r="D341" s="6"/>
      <c r="E341" s="27">
        <f>+E338+E332+E327+E321+E315+E309+E303+E297+E291+E283</f>
        <v>70253</v>
      </c>
      <c r="F341" s="6"/>
      <c r="G341" s="27">
        <f>+G338+G332+G327+G321+G315+G309+G303+G297+G291+G283</f>
        <v>46283</v>
      </c>
      <c r="H341" s="13"/>
      <c r="I341" s="27">
        <f>+I338+I332+I327+I321+I315+I309+I303+I297+I291+I283</f>
        <v>35449.44</v>
      </c>
      <c r="J341" s="13"/>
      <c r="K341" s="27">
        <f>+K338+K332+K327+K321+K315+K309+K303+K297+K291+K283</f>
        <v>40272</v>
      </c>
      <c r="L341" s="13"/>
      <c r="M341" s="27">
        <f>+M338+M332+M327+M321+M315+M309+M303+M297+M291+M283</f>
        <v>57813</v>
      </c>
      <c r="N341" s="22"/>
      <c r="O341" s="27">
        <f>+O338+O332+O327+O321+O315+O309+O303+O297+O291+O283</f>
        <v>62274.70999999999</v>
      </c>
      <c r="P341" s="22"/>
      <c r="Q341" s="27">
        <f>+Q338+Q332+Q327+Q321+Q315+Q309+Q303+Q297+Q291+Q283</f>
        <v>63725</v>
      </c>
      <c r="R341" s="22"/>
      <c r="S341" s="27">
        <f>+S338+S332+S327+S321+S315+S309+S303+S297+S291+S283</f>
        <v>66125</v>
      </c>
      <c r="T341" s="22"/>
      <c r="U341" s="27">
        <f>+U338+U332+U327+U321+U315+U309+U303+U297+U291+U283</f>
        <v>75725</v>
      </c>
      <c r="V341" s="22"/>
      <c r="W341" s="27">
        <f>+W338+W332+W327+W321+W315+W309+W303+W297+W291+W283</f>
        <v>0</v>
      </c>
      <c r="X341" s="22"/>
      <c r="Y341" s="27">
        <f>+Y338+Y332+Y327+Y321+Y315+Y309+Y303+Y297+Y291+Y283</f>
        <v>0</v>
      </c>
      <c r="Z341" s="46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</row>
    <row r="342" spans="1:55" ht="3.75" customHeight="1" thickBot="1">
      <c r="A342" s="6"/>
      <c r="B342" s="7"/>
      <c r="C342" s="8"/>
      <c r="D342" s="6"/>
      <c r="E342" s="29"/>
      <c r="F342" s="6"/>
      <c r="G342" s="29"/>
      <c r="H342" s="13"/>
      <c r="I342" s="29"/>
      <c r="J342" s="13"/>
      <c r="K342" s="29"/>
      <c r="L342" s="13"/>
      <c r="M342" s="29"/>
      <c r="N342" s="22"/>
      <c r="O342" s="29"/>
      <c r="P342" s="22"/>
      <c r="Q342" s="29"/>
      <c r="R342" s="22"/>
      <c r="S342" s="29"/>
      <c r="T342" s="22"/>
      <c r="U342" s="29"/>
      <c r="V342" s="22"/>
      <c r="W342" s="29"/>
      <c r="X342" s="22"/>
      <c r="Y342" s="29"/>
      <c r="Z342" s="46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</row>
    <row r="343" spans="1:55" ht="15.75">
      <c r="A343" s="6"/>
      <c r="B343" s="7"/>
      <c r="C343" s="8"/>
      <c r="D343" s="6"/>
      <c r="E343" s="22"/>
      <c r="F343" s="6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46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</row>
    <row r="344" spans="1:55" ht="15.75">
      <c r="A344" s="6"/>
      <c r="B344" s="7"/>
      <c r="C344" s="8"/>
      <c r="D344" s="6"/>
      <c r="E344" s="22"/>
      <c r="F344" s="6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46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</row>
    <row r="345" spans="1:55" ht="15.75">
      <c r="A345" s="6" t="s">
        <v>149</v>
      </c>
      <c r="B345" s="7"/>
      <c r="C345" s="8"/>
      <c r="D345" s="6"/>
      <c r="E345" s="22"/>
      <c r="F345" s="6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46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</row>
    <row r="346" spans="1:55" ht="15.75">
      <c r="A346" s="14" t="s">
        <v>150</v>
      </c>
      <c r="B346" s="15" t="s">
        <v>21</v>
      </c>
      <c r="C346" s="16">
        <v>9010.8</v>
      </c>
      <c r="E346" s="18">
        <v>16692</v>
      </c>
      <c r="G346" s="18">
        <v>28848</v>
      </c>
      <c r="H346" s="20"/>
      <c r="I346" s="18">
        <v>18430.4</v>
      </c>
      <c r="J346" s="20"/>
      <c r="K346" s="18">
        <v>18000</v>
      </c>
      <c r="L346" s="20"/>
      <c r="M346" s="18">
        <v>17641</v>
      </c>
      <c r="N346" s="19"/>
      <c r="O346" s="18">
        <v>17965</v>
      </c>
      <c r="P346" s="19"/>
      <c r="Q346" s="39">
        <v>18000</v>
      </c>
      <c r="R346" s="19"/>
      <c r="S346" s="39">
        <v>18000</v>
      </c>
      <c r="T346" s="19"/>
      <c r="U346" s="39">
        <v>18000</v>
      </c>
      <c r="V346" s="19"/>
      <c r="W346" s="111">
        <v>0</v>
      </c>
      <c r="X346" s="19"/>
      <c r="Y346" s="111">
        <v>0</v>
      </c>
      <c r="Z346" s="46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</row>
    <row r="347" spans="1:55" ht="15.75">
      <c r="A347" s="14" t="s">
        <v>151</v>
      </c>
      <c r="B347" s="15" t="s">
        <v>21</v>
      </c>
      <c r="C347" s="16">
        <v>9030.8</v>
      </c>
      <c r="E347" s="23">
        <v>11603</v>
      </c>
      <c r="G347" s="23">
        <v>16444</v>
      </c>
      <c r="H347" s="20"/>
      <c r="I347" s="23">
        <v>17725.93</v>
      </c>
      <c r="J347" s="20"/>
      <c r="K347" s="23">
        <v>16947</v>
      </c>
      <c r="L347" s="20"/>
      <c r="M347" s="23">
        <v>17675</v>
      </c>
      <c r="N347" s="19"/>
      <c r="O347" s="23">
        <v>19801.69</v>
      </c>
      <c r="P347" s="19"/>
      <c r="Q347" s="41">
        <v>20629</v>
      </c>
      <c r="R347" s="19"/>
      <c r="S347" s="41">
        <v>20629</v>
      </c>
      <c r="T347" s="19"/>
      <c r="U347" s="129">
        <f>+U398</f>
        <v>22282.3</v>
      </c>
      <c r="V347" s="19"/>
      <c r="W347" s="41">
        <v>0</v>
      </c>
      <c r="X347" s="19"/>
      <c r="Y347" s="41">
        <v>0</v>
      </c>
      <c r="Z347" s="127" t="s">
        <v>152</v>
      </c>
      <c r="AA347" s="127"/>
      <c r="AB347" s="127"/>
      <c r="AC347" s="127"/>
      <c r="AD347" s="127"/>
      <c r="AE347" s="127"/>
      <c r="AF347" s="127"/>
      <c r="AG347" s="127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</row>
    <row r="348" spans="1:55" ht="15.75">
      <c r="A348" s="14" t="s">
        <v>153</v>
      </c>
      <c r="B348" s="15" t="s">
        <v>21</v>
      </c>
      <c r="C348" s="16">
        <v>9040.8</v>
      </c>
      <c r="E348" s="23">
        <v>0</v>
      </c>
      <c r="G348" s="23">
        <v>0</v>
      </c>
      <c r="H348" s="20"/>
      <c r="I348" s="23">
        <v>0</v>
      </c>
      <c r="J348" s="20"/>
      <c r="K348" s="23">
        <v>0</v>
      </c>
      <c r="L348" s="20"/>
      <c r="M348" s="23">
        <v>0</v>
      </c>
      <c r="N348" s="19"/>
      <c r="O348" s="23">
        <v>0</v>
      </c>
      <c r="P348" s="19"/>
      <c r="Q348" s="41">
        <v>0</v>
      </c>
      <c r="R348" s="19"/>
      <c r="S348" s="41">
        <v>0</v>
      </c>
      <c r="T348" s="19"/>
      <c r="U348" s="41">
        <v>0</v>
      </c>
      <c r="V348" s="19"/>
      <c r="W348" s="112">
        <v>0</v>
      </c>
      <c r="X348" s="19"/>
      <c r="Y348" s="112">
        <v>0</v>
      </c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</row>
    <row r="349" spans="1:55" ht="15.75">
      <c r="A349" s="14" t="s">
        <v>154</v>
      </c>
      <c r="B349" s="15" t="s">
        <v>21</v>
      </c>
      <c r="C349" s="16">
        <v>9045.8</v>
      </c>
      <c r="E349" s="23">
        <v>0</v>
      </c>
      <c r="G349" s="23">
        <v>0</v>
      </c>
      <c r="H349" s="20"/>
      <c r="I349" s="23">
        <v>0</v>
      </c>
      <c r="J349" s="20"/>
      <c r="K349" s="23">
        <v>0</v>
      </c>
      <c r="L349" s="20"/>
      <c r="M349" s="23">
        <v>0</v>
      </c>
      <c r="N349" s="19"/>
      <c r="O349" s="23">
        <v>0</v>
      </c>
      <c r="P349" s="19"/>
      <c r="Q349" s="41">
        <v>0</v>
      </c>
      <c r="R349" s="19"/>
      <c r="S349" s="41">
        <v>0</v>
      </c>
      <c r="T349" s="19"/>
      <c r="U349" s="41">
        <v>0</v>
      </c>
      <c r="V349" s="19"/>
      <c r="W349" s="112">
        <v>0</v>
      </c>
      <c r="X349" s="19"/>
      <c r="Y349" s="112">
        <v>0</v>
      </c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</row>
    <row r="350" spans="1:55" ht="15.75">
      <c r="A350" s="14" t="s">
        <v>155</v>
      </c>
      <c r="B350" s="15" t="s">
        <v>21</v>
      </c>
      <c r="C350" s="16">
        <v>9050.8</v>
      </c>
      <c r="E350" s="23">
        <v>1602</v>
      </c>
      <c r="G350" s="23">
        <v>3129</v>
      </c>
      <c r="H350" s="20"/>
      <c r="I350" s="23">
        <v>1734.75</v>
      </c>
      <c r="J350" s="20"/>
      <c r="K350" s="23">
        <v>1890</v>
      </c>
      <c r="L350" s="20"/>
      <c r="M350" s="23">
        <v>2106</v>
      </c>
      <c r="N350" s="19"/>
      <c r="O350" s="23">
        <v>1039</v>
      </c>
      <c r="P350" s="19"/>
      <c r="Q350" s="41">
        <v>2250</v>
      </c>
      <c r="R350" s="19"/>
      <c r="S350" s="41">
        <v>2250</v>
      </c>
      <c r="T350" s="19"/>
      <c r="U350" s="41">
        <v>2250</v>
      </c>
      <c r="V350" s="19"/>
      <c r="W350" s="112">
        <v>0</v>
      </c>
      <c r="X350" s="19"/>
      <c r="Y350" s="112">
        <v>0</v>
      </c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</row>
    <row r="351" spans="1:55" ht="15.75">
      <c r="A351" s="14" t="s">
        <v>156</v>
      </c>
      <c r="B351" s="15" t="s">
        <v>21</v>
      </c>
      <c r="C351" s="16">
        <v>9055.8</v>
      </c>
      <c r="E351" s="19">
        <v>0</v>
      </c>
      <c r="G351" s="19">
        <v>0</v>
      </c>
      <c r="H351" s="19"/>
      <c r="I351" s="19">
        <v>0</v>
      </c>
      <c r="J351" s="19"/>
      <c r="K351" s="19">
        <v>0</v>
      </c>
      <c r="L351" s="19"/>
      <c r="M351" s="19">
        <v>0</v>
      </c>
      <c r="N351" s="19"/>
      <c r="O351" s="19">
        <v>0</v>
      </c>
      <c r="P351" s="19"/>
      <c r="Q351" s="46">
        <v>0</v>
      </c>
      <c r="R351" s="19"/>
      <c r="S351" s="46">
        <v>0</v>
      </c>
      <c r="T351" s="19"/>
      <c r="U351" s="46">
        <v>0</v>
      </c>
      <c r="V351" s="19"/>
      <c r="W351" s="113">
        <v>0</v>
      </c>
      <c r="X351" s="19"/>
      <c r="Y351" s="113">
        <v>0</v>
      </c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</row>
    <row r="352" spans="1:55" ht="15.75">
      <c r="A352" s="14" t="s">
        <v>157</v>
      </c>
      <c r="B352" s="15" t="s">
        <v>21</v>
      </c>
      <c r="C352" s="16">
        <v>9060.8</v>
      </c>
      <c r="E352" s="23">
        <v>10133</v>
      </c>
      <c r="G352" s="23">
        <v>9600</v>
      </c>
      <c r="H352" s="20"/>
      <c r="I352" s="23">
        <v>8858.84</v>
      </c>
      <c r="J352" s="20"/>
      <c r="K352" s="23">
        <v>4467</v>
      </c>
      <c r="L352" s="20"/>
      <c r="M352" s="23">
        <v>4800</v>
      </c>
      <c r="N352" s="19"/>
      <c r="O352" s="23">
        <v>4990</v>
      </c>
      <c r="P352" s="19"/>
      <c r="Q352" s="41">
        <v>4800</v>
      </c>
      <c r="R352" s="19"/>
      <c r="S352" s="41">
        <v>4800</v>
      </c>
      <c r="T352" s="19"/>
      <c r="U352" s="41">
        <v>4800</v>
      </c>
      <c r="V352" s="19"/>
      <c r="W352" s="112">
        <v>0</v>
      </c>
      <c r="X352" s="19"/>
      <c r="Y352" s="112">
        <v>0</v>
      </c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</row>
    <row r="353" spans="1:55" ht="16.5" thickBot="1">
      <c r="A353" s="6" t="s">
        <v>61</v>
      </c>
      <c r="B353" s="7"/>
      <c r="C353" s="8"/>
      <c r="D353" s="6"/>
      <c r="E353" s="44">
        <f>SUM(E346:E352)</f>
        <v>40030</v>
      </c>
      <c r="F353" s="6"/>
      <c r="G353" s="44">
        <f>SUM(G346:G352)</f>
        <v>58021</v>
      </c>
      <c r="H353" s="13"/>
      <c r="I353" s="44">
        <f>SUM(I346:I352)</f>
        <v>46749.92</v>
      </c>
      <c r="J353" s="13"/>
      <c r="K353" s="44">
        <f>SUM(K346:K352)</f>
        <v>41304</v>
      </c>
      <c r="L353" s="13"/>
      <c r="M353" s="44">
        <f>SUM(M346:M352)</f>
        <v>42222</v>
      </c>
      <c r="N353" s="22"/>
      <c r="O353" s="44">
        <f>SUM(O346:O352)</f>
        <v>43795.69</v>
      </c>
      <c r="P353" s="22"/>
      <c r="Q353" s="44">
        <f>SUM(Q346:Q352)</f>
        <v>45679</v>
      </c>
      <c r="R353" s="22"/>
      <c r="S353" s="44">
        <f>SUM(S346:S352)</f>
        <v>45679</v>
      </c>
      <c r="T353" s="22"/>
      <c r="U353" s="44">
        <f>SUM(U346:U352)</f>
        <v>47332.3</v>
      </c>
      <c r="V353" s="22"/>
      <c r="W353" s="44">
        <f>SUM(W346:W352)</f>
        <v>0</v>
      </c>
      <c r="X353" s="22"/>
      <c r="Y353" s="44">
        <f>SUM(Y346:Y352)</f>
        <v>0</v>
      </c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</row>
    <row r="354" spans="1:55" ht="3" customHeight="1" thickBot="1">
      <c r="A354" s="6"/>
      <c r="B354" s="7"/>
      <c r="C354" s="8"/>
      <c r="D354" s="6"/>
      <c r="E354" s="29"/>
      <c r="F354" s="6"/>
      <c r="G354" s="29"/>
      <c r="H354" s="13"/>
      <c r="I354" s="29"/>
      <c r="J354" s="13"/>
      <c r="K354" s="29"/>
      <c r="L354" s="13"/>
      <c r="M354" s="29"/>
      <c r="N354" s="22"/>
      <c r="O354" s="29"/>
      <c r="P354" s="22"/>
      <c r="Q354" s="29"/>
      <c r="R354" s="22"/>
      <c r="S354" s="29"/>
      <c r="T354" s="22"/>
      <c r="U354" s="29"/>
      <c r="V354" s="22"/>
      <c r="W354" s="29"/>
      <c r="X354" s="22"/>
      <c r="Y354" s="2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</row>
    <row r="355" spans="1:55" ht="15.75">
      <c r="A355" s="6"/>
      <c r="B355" s="7"/>
      <c r="C355" s="8"/>
      <c r="D355" s="6"/>
      <c r="E355" s="22"/>
      <c r="F355" s="6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</row>
    <row r="356" spans="1:55" ht="15.75">
      <c r="A356" s="6" t="s">
        <v>158</v>
      </c>
      <c r="B356" s="7"/>
      <c r="C356" s="8"/>
      <c r="D356" s="6"/>
      <c r="E356" s="22"/>
      <c r="F356" s="6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</row>
    <row r="357" spans="1:55" ht="15.75">
      <c r="A357" s="6" t="s">
        <v>159</v>
      </c>
      <c r="B357" s="7"/>
      <c r="C357" s="8"/>
      <c r="D357" s="6"/>
      <c r="E357" s="22"/>
      <c r="F357" s="6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</row>
    <row r="358" spans="1:55" ht="15.75">
      <c r="A358" s="14" t="s">
        <v>160</v>
      </c>
      <c r="B358" s="15" t="s">
        <v>21</v>
      </c>
      <c r="C358" s="16">
        <v>9710.6</v>
      </c>
      <c r="E358" s="18">
        <v>28000</v>
      </c>
      <c r="G358" s="18">
        <v>0</v>
      </c>
      <c r="H358" s="20"/>
      <c r="I358" s="18">
        <v>0</v>
      </c>
      <c r="J358" s="20"/>
      <c r="K358" s="18">
        <v>0</v>
      </c>
      <c r="L358" s="20"/>
      <c r="M358" s="18">
        <v>0</v>
      </c>
      <c r="N358" s="19"/>
      <c r="O358" s="18">
        <v>0</v>
      </c>
      <c r="P358" s="19"/>
      <c r="Q358" s="39">
        <v>0</v>
      </c>
      <c r="R358" s="19"/>
      <c r="S358" s="39">
        <v>0</v>
      </c>
      <c r="T358" s="19"/>
      <c r="U358" s="39">
        <v>0</v>
      </c>
      <c r="V358" s="19"/>
      <c r="W358" s="111">
        <v>0</v>
      </c>
      <c r="X358" s="19"/>
      <c r="Y358" s="111">
        <v>0</v>
      </c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</row>
    <row r="359" spans="1:55" ht="15.75">
      <c r="A359" s="14" t="s">
        <v>161</v>
      </c>
      <c r="B359" s="15" t="s">
        <v>21</v>
      </c>
      <c r="C359" s="16">
        <v>9720.6</v>
      </c>
      <c r="E359" s="23">
        <v>0</v>
      </c>
      <c r="G359" s="23">
        <v>0</v>
      </c>
      <c r="H359" s="20"/>
      <c r="I359" s="23">
        <v>0</v>
      </c>
      <c r="J359" s="20"/>
      <c r="K359" s="23">
        <v>0</v>
      </c>
      <c r="L359" s="20"/>
      <c r="M359" s="23">
        <v>0</v>
      </c>
      <c r="N359" s="19"/>
      <c r="O359" s="23">
        <v>0</v>
      </c>
      <c r="P359" s="19"/>
      <c r="Q359" s="41">
        <v>0</v>
      </c>
      <c r="R359" s="19"/>
      <c r="S359" s="41">
        <v>0</v>
      </c>
      <c r="T359" s="19"/>
      <c r="U359" s="41">
        <v>0</v>
      </c>
      <c r="V359" s="19"/>
      <c r="W359" s="112">
        <v>0</v>
      </c>
      <c r="X359" s="19"/>
      <c r="Y359" s="112">
        <v>0</v>
      </c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</row>
    <row r="360" spans="1:55" ht="15.75">
      <c r="A360" s="14" t="s">
        <v>162</v>
      </c>
      <c r="B360" s="15" t="s">
        <v>21</v>
      </c>
      <c r="C360" s="16">
        <v>9730.6</v>
      </c>
      <c r="E360" s="23">
        <v>0</v>
      </c>
      <c r="G360" s="23">
        <v>0</v>
      </c>
      <c r="H360" s="20"/>
      <c r="I360" s="23">
        <v>0</v>
      </c>
      <c r="J360" s="20"/>
      <c r="K360" s="23">
        <v>0</v>
      </c>
      <c r="L360" s="20"/>
      <c r="M360" s="23">
        <v>0</v>
      </c>
      <c r="N360" s="19"/>
      <c r="O360" s="23">
        <v>0</v>
      </c>
      <c r="P360" s="19"/>
      <c r="Q360" s="41">
        <v>0</v>
      </c>
      <c r="R360" s="19"/>
      <c r="S360" s="41">
        <v>0</v>
      </c>
      <c r="T360" s="19"/>
      <c r="U360" s="41">
        <v>0</v>
      </c>
      <c r="V360" s="19"/>
      <c r="W360" s="112">
        <v>0</v>
      </c>
      <c r="X360" s="19"/>
      <c r="Y360" s="112">
        <v>0</v>
      </c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</row>
    <row r="361" spans="1:55" ht="15.75">
      <c r="A361" s="14" t="s">
        <v>163</v>
      </c>
      <c r="B361" s="15" t="s">
        <v>21</v>
      </c>
      <c r="C361" s="16">
        <v>9740.6</v>
      </c>
      <c r="E361" s="23">
        <v>0</v>
      </c>
      <c r="G361" s="23">
        <v>0</v>
      </c>
      <c r="H361" s="20"/>
      <c r="I361" s="23">
        <v>0</v>
      </c>
      <c r="J361" s="20"/>
      <c r="K361" s="23">
        <v>0</v>
      </c>
      <c r="L361" s="20"/>
      <c r="M361" s="23">
        <v>0</v>
      </c>
      <c r="N361" s="19"/>
      <c r="O361" s="23">
        <v>0</v>
      </c>
      <c r="P361" s="19"/>
      <c r="Q361" s="41">
        <v>0</v>
      </c>
      <c r="R361" s="19"/>
      <c r="S361" s="41">
        <v>0</v>
      </c>
      <c r="T361" s="19"/>
      <c r="U361" s="41">
        <v>0</v>
      </c>
      <c r="V361" s="19"/>
      <c r="W361" s="112">
        <v>0</v>
      </c>
      <c r="X361" s="19"/>
      <c r="Y361" s="112">
        <v>0</v>
      </c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</row>
    <row r="362" spans="1:55" ht="15.75">
      <c r="A362" s="14" t="s">
        <v>164</v>
      </c>
      <c r="B362" s="15" t="s">
        <v>21</v>
      </c>
      <c r="C362" s="16">
        <v>9750.6</v>
      </c>
      <c r="E362" s="23">
        <v>0</v>
      </c>
      <c r="G362" s="23">
        <v>0</v>
      </c>
      <c r="H362" s="20"/>
      <c r="I362" s="23">
        <v>0</v>
      </c>
      <c r="J362" s="20"/>
      <c r="K362" s="23">
        <v>0</v>
      </c>
      <c r="L362" s="20"/>
      <c r="M362" s="23">
        <v>0</v>
      </c>
      <c r="N362" s="19"/>
      <c r="O362" s="23">
        <v>0</v>
      </c>
      <c r="P362" s="19"/>
      <c r="Q362" s="41">
        <v>0</v>
      </c>
      <c r="R362" s="19"/>
      <c r="S362" s="41">
        <v>0</v>
      </c>
      <c r="T362" s="19"/>
      <c r="U362" s="41">
        <v>0</v>
      </c>
      <c r="V362" s="19"/>
      <c r="W362" s="112">
        <v>0</v>
      </c>
      <c r="X362" s="19"/>
      <c r="Y362" s="112">
        <v>0</v>
      </c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</row>
    <row r="363" spans="1:55" ht="15.75">
      <c r="A363" s="14" t="s">
        <v>165</v>
      </c>
      <c r="B363" s="15" t="s">
        <v>21</v>
      </c>
      <c r="C363" s="16">
        <v>9760.6</v>
      </c>
      <c r="E363" s="23">
        <v>0</v>
      </c>
      <c r="G363" s="23">
        <v>0</v>
      </c>
      <c r="H363" s="20"/>
      <c r="I363" s="23">
        <v>0</v>
      </c>
      <c r="J363" s="20"/>
      <c r="K363" s="23">
        <v>0</v>
      </c>
      <c r="L363" s="20"/>
      <c r="M363" s="23">
        <v>0</v>
      </c>
      <c r="N363" s="19"/>
      <c r="O363" s="23">
        <v>0</v>
      </c>
      <c r="P363" s="19"/>
      <c r="Q363" s="41">
        <v>0</v>
      </c>
      <c r="R363" s="19"/>
      <c r="S363" s="41">
        <v>0</v>
      </c>
      <c r="T363" s="19"/>
      <c r="U363" s="41">
        <v>0</v>
      </c>
      <c r="V363" s="19"/>
      <c r="W363" s="112">
        <v>0</v>
      </c>
      <c r="X363" s="19"/>
      <c r="Y363" s="112">
        <v>0</v>
      </c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</row>
    <row r="364" spans="1:55" ht="15.75">
      <c r="A364" s="14" t="s">
        <v>166</v>
      </c>
      <c r="B364" s="15" t="s">
        <v>21</v>
      </c>
      <c r="C364" s="16">
        <v>9770.6</v>
      </c>
      <c r="E364" s="23">
        <v>0</v>
      </c>
      <c r="G364" s="23">
        <v>0</v>
      </c>
      <c r="H364" s="20"/>
      <c r="I364" s="23">
        <v>0</v>
      </c>
      <c r="J364" s="20"/>
      <c r="K364" s="23">
        <v>0</v>
      </c>
      <c r="L364" s="20"/>
      <c r="M364" s="23">
        <v>0</v>
      </c>
      <c r="N364" s="19"/>
      <c r="O364" s="23">
        <v>0</v>
      </c>
      <c r="P364" s="19"/>
      <c r="Q364" s="41">
        <v>0</v>
      </c>
      <c r="R364" s="19"/>
      <c r="S364" s="41">
        <v>0</v>
      </c>
      <c r="T364" s="19"/>
      <c r="U364" s="41">
        <v>0</v>
      </c>
      <c r="V364" s="19"/>
      <c r="W364" s="112">
        <v>0</v>
      </c>
      <c r="X364" s="19"/>
      <c r="Y364" s="112">
        <v>0</v>
      </c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</row>
    <row r="365" spans="1:55" ht="15.75">
      <c r="A365" s="14" t="s">
        <v>167</v>
      </c>
      <c r="B365" s="15" t="s">
        <v>21</v>
      </c>
      <c r="C365" s="16">
        <v>9785.6</v>
      </c>
      <c r="E365" s="19">
        <v>0</v>
      </c>
      <c r="G365" s="19">
        <v>0</v>
      </c>
      <c r="H365" s="19"/>
      <c r="I365" s="19">
        <v>0</v>
      </c>
      <c r="J365" s="19"/>
      <c r="K365" s="19">
        <v>0</v>
      </c>
      <c r="L365" s="19"/>
      <c r="M365" s="19">
        <v>0</v>
      </c>
      <c r="N365" s="19"/>
      <c r="O365" s="19">
        <v>0</v>
      </c>
      <c r="P365" s="19"/>
      <c r="Q365" s="46">
        <v>0</v>
      </c>
      <c r="R365" s="19"/>
      <c r="S365" s="46">
        <v>0</v>
      </c>
      <c r="T365" s="19"/>
      <c r="U365" s="46">
        <v>0</v>
      </c>
      <c r="V365" s="19"/>
      <c r="W365" s="113">
        <v>0</v>
      </c>
      <c r="X365" s="19"/>
      <c r="Y365" s="113">
        <v>0</v>
      </c>
      <c r="Z365" s="46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</row>
    <row r="366" spans="1:55" ht="16.5" thickBot="1">
      <c r="A366" s="6" t="s">
        <v>61</v>
      </c>
      <c r="B366" s="7"/>
      <c r="C366" s="8"/>
      <c r="D366" s="6"/>
      <c r="E366" s="44">
        <f>SUM(E358:E365)</f>
        <v>28000</v>
      </c>
      <c r="F366" s="6"/>
      <c r="G366" s="44">
        <f>SUM(G358:G365)</f>
        <v>0</v>
      </c>
      <c r="H366" s="13"/>
      <c r="I366" s="44">
        <f>SUM(I358:I365)</f>
        <v>0</v>
      </c>
      <c r="J366" s="13"/>
      <c r="K366" s="44">
        <f>SUM(K358:K365)</f>
        <v>0</v>
      </c>
      <c r="L366" s="13"/>
      <c r="M366" s="44">
        <f>SUM(M358:M365)</f>
        <v>0</v>
      </c>
      <c r="N366" s="22"/>
      <c r="O366" s="44">
        <f>SUM(O358:O365)</f>
        <v>0</v>
      </c>
      <c r="P366" s="22"/>
      <c r="Q366" s="44">
        <f>SUM(Q358:Q365)</f>
        <v>0</v>
      </c>
      <c r="R366" s="22"/>
      <c r="S366" s="44">
        <f>SUM(S358:S365)</f>
        <v>0</v>
      </c>
      <c r="T366" s="22"/>
      <c r="U366" s="44">
        <f>SUM(U358:U365)</f>
        <v>0</v>
      </c>
      <c r="V366" s="22"/>
      <c r="W366" s="44">
        <f>SUM(W358:W365)</f>
        <v>0</v>
      </c>
      <c r="X366" s="22"/>
      <c r="Y366" s="44">
        <f>SUM(Y358:Y365)</f>
        <v>0</v>
      </c>
      <c r="Z366" s="46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</row>
    <row r="367" spans="1:55" ht="3" customHeight="1" thickBot="1">
      <c r="A367" s="6"/>
      <c r="B367" s="7"/>
      <c r="C367" s="8"/>
      <c r="D367" s="6"/>
      <c r="E367" s="29"/>
      <c r="F367" s="6"/>
      <c r="G367" s="29"/>
      <c r="H367" s="13"/>
      <c r="I367" s="29"/>
      <c r="J367" s="13"/>
      <c r="K367" s="29"/>
      <c r="L367" s="13"/>
      <c r="M367" s="29"/>
      <c r="N367" s="22"/>
      <c r="O367" s="29"/>
      <c r="P367" s="22"/>
      <c r="Q367" s="29"/>
      <c r="R367" s="22"/>
      <c r="S367" s="29"/>
      <c r="T367" s="22"/>
      <c r="U367" s="29"/>
      <c r="V367" s="22"/>
      <c r="W367" s="29"/>
      <c r="X367" s="22"/>
      <c r="Y367" s="29"/>
      <c r="Z367" s="46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</row>
    <row r="368" spans="1:55" ht="15.75">
      <c r="A368" s="6"/>
      <c r="B368" s="7"/>
      <c r="C368" s="8"/>
      <c r="D368" s="6"/>
      <c r="E368" s="13"/>
      <c r="F368" s="6"/>
      <c r="G368" s="13"/>
      <c r="H368" s="13"/>
      <c r="I368" s="13"/>
      <c r="J368" s="13"/>
      <c r="K368" s="13"/>
      <c r="L368" s="13"/>
      <c r="M368" s="13"/>
      <c r="N368" s="22"/>
      <c r="O368" s="13"/>
      <c r="P368" s="22"/>
      <c r="Q368" s="13"/>
      <c r="R368" s="22"/>
      <c r="S368" s="13"/>
      <c r="T368" s="22"/>
      <c r="U368" s="13"/>
      <c r="V368" s="22"/>
      <c r="W368" s="13"/>
      <c r="X368" s="22"/>
      <c r="Y368" s="13"/>
      <c r="Z368" s="46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</row>
    <row r="369" spans="1:55" ht="15.75">
      <c r="A369" s="6" t="s">
        <v>168</v>
      </c>
      <c r="B369" s="7"/>
      <c r="C369" s="8"/>
      <c r="D369" s="6"/>
      <c r="E369" s="22"/>
      <c r="F369" s="6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46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</row>
    <row r="370" spans="1:55" ht="15.75">
      <c r="A370" s="14" t="s">
        <v>160</v>
      </c>
      <c r="B370" s="15" t="s">
        <v>21</v>
      </c>
      <c r="C370" s="16">
        <f>+C358+0.1</f>
        <v>9710.7</v>
      </c>
      <c r="E370" s="18">
        <v>12000</v>
      </c>
      <c r="G370" s="18">
        <v>0</v>
      </c>
      <c r="H370" s="20"/>
      <c r="I370" s="18">
        <v>0</v>
      </c>
      <c r="J370" s="20"/>
      <c r="K370" s="18">
        <v>0</v>
      </c>
      <c r="L370" s="20"/>
      <c r="M370" s="18">
        <v>0</v>
      </c>
      <c r="N370" s="19"/>
      <c r="O370" s="18">
        <v>0</v>
      </c>
      <c r="P370" s="19"/>
      <c r="Q370" s="39">
        <v>0</v>
      </c>
      <c r="R370" s="19"/>
      <c r="S370" s="39">
        <v>0</v>
      </c>
      <c r="T370" s="19"/>
      <c r="U370" s="39">
        <v>0</v>
      </c>
      <c r="V370" s="19"/>
      <c r="W370" s="111">
        <v>0</v>
      </c>
      <c r="X370" s="19"/>
      <c r="Y370" s="111">
        <v>0</v>
      </c>
      <c r="Z370" s="46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</row>
    <row r="371" spans="1:55" ht="15.75">
      <c r="A371" s="14" t="s">
        <v>161</v>
      </c>
      <c r="B371" s="15" t="s">
        <v>21</v>
      </c>
      <c r="C371" s="16">
        <f aca="true" t="shared" si="0" ref="C371:C377">+C359+0.1</f>
        <v>9720.7</v>
      </c>
      <c r="E371" s="23">
        <v>0</v>
      </c>
      <c r="G371" s="23">
        <v>0</v>
      </c>
      <c r="H371" s="20"/>
      <c r="I371" s="23">
        <v>0</v>
      </c>
      <c r="J371" s="20"/>
      <c r="K371" s="23">
        <v>0</v>
      </c>
      <c r="L371" s="20"/>
      <c r="M371" s="23">
        <v>0</v>
      </c>
      <c r="N371" s="19"/>
      <c r="O371" s="23">
        <v>0</v>
      </c>
      <c r="P371" s="19"/>
      <c r="Q371" s="41">
        <v>0</v>
      </c>
      <c r="R371" s="19"/>
      <c r="S371" s="41">
        <v>0</v>
      </c>
      <c r="T371" s="19"/>
      <c r="U371" s="41">
        <v>0</v>
      </c>
      <c r="V371" s="19"/>
      <c r="W371" s="112">
        <v>0</v>
      </c>
      <c r="X371" s="19"/>
      <c r="Y371" s="112">
        <v>0</v>
      </c>
      <c r="Z371" s="46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</row>
    <row r="372" spans="1:55" ht="15.75">
      <c r="A372" s="14" t="s">
        <v>162</v>
      </c>
      <c r="B372" s="15" t="s">
        <v>21</v>
      </c>
      <c r="C372" s="16">
        <f t="shared" si="0"/>
        <v>9730.7</v>
      </c>
      <c r="E372" s="23">
        <v>0</v>
      </c>
      <c r="G372" s="23">
        <v>0</v>
      </c>
      <c r="H372" s="20"/>
      <c r="I372" s="23">
        <v>0</v>
      </c>
      <c r="J372" s="20"/>
      <c r="K372" s="23">
        <v>0</v>
      </c>
      <c r="L372" s="20"/>
      <c r="M372" s="23">
        <v>0</v>
      </c>
      <c r="N372" s="19"/>
      <c r="O372" s="23">
        <v>0</v>
      </c>
      <c r="P372" s="19"/>
      <c r="Q372" s="41">
        <v>0</v>
      </c>
      <c r="R372" s="19"/>
      <c r="S372" s="41">
        <v>0</v>
      </c>
      <c r="T372" s="19"/>
      <c r="U372" s="41">
        <v>0</v>
      </c>
      <c r="V372" s="19"/>
      <c r="W372" s="112">
        <v>0</v>
      </c>
      <c r="X372" s="19"/>
      <c r="Y372" s="112">
        <v>0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</row>
    <row r="373" spans="1:55" ht="15.75">
      <c r="A373" s="14" t="s">
        <v>163</v>
      </c>
      <c r="B373" s="15" t="s">
        <v>21</v>
      </c>
      <c r="C373" s="16">
        <f t="shared" si="0"/>
        <v>9740.7</v>
      </c>
      <c r="E373" s="23">
        <v>0</v>
      </c>
      <c r="G373" s="23">
        <v>0</v>
      </c>
      <c r="H373" s="20"/>
      <c r="I373" s="23">
        <v>0</v>
      </c>
      <c r="J373" s="20"/>
      <c r="K373" s="23">
        <v>0</v>
      </c>
      <c r="L373" s="20"/>
      <c r="M373" s="23">
        <v>0</v>
      </c>
      <c r="N373" s="19"/>
      <c r="O373" s="23">
        <v>0</v>
      </c>
      <c r="P373" s="19"/>
      <c r="Q373" s="41">
        <v>0</v>
      </c>
      <c r="R373" s="19"/>
      <c r="S373" s="41">
        <v>0</v>
      </c>
      <c r="T373" s="19"/>
      <c r="U373" s="41">
        <v>0</v>
      </c>
      <c r="V373" s="19"/>
      <c r="W373" s="112">
        <v>0</v>
      </c>
      <c r="X373" s="19"/>
      <c r="Y373" s="112">
        <v>0</v>
      </c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</row>
    <row r="374" spans="1:55" ht="15.75">
      <c r="A374" s="14" t="s">
        <v>164</v>
      </c>
      <c r="B374" s="15" t="s">
        <v>21</v>
      </c>
      <c r="C374" s="16">
        <f t="shared" si="0"/>
        <v>9750.7</v>
      </c>
      <c r="E374" s="23">
        <v>0</v>
      </c>
      <c r="G374" s="23">
        <v>0</v>
      </c>
      <c r="H374" s="20"/>
      <c r="I374" s="23">
        <v>0</v>
      </c>
      <c r="J374" s="20"/>
      <c r="K374" s="23">
        <v>0</v>
      </c>
      <c r="L374" s="20"/>
      <c r="M374" s="23">
        <v>0</v>
      </c>
      <c r="N374" s="19"/>
      <c r="O374" s="23">
        <v>0</v>
      </c>
      <c r="P374" s="19"/>
      <c r="Q374" s="41">
        <v>0</v>
      </c>
      <c r="R374" s="19"/>
      <c r="S374" s="41">
        <v>0</v>
      </c>
      <c r="T374" s="19"/>
      <c r="U374" s="41"/>
      <c r="V374" s="19"/>
      <c r="W374" s="112">
        <v>0</v>
      </c>
      <c r="X374" s="19"/>
      <c r="Y374" s="112">
        <v>0</v>
      </c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</row>
    <row r="375" spans="1:55" ht="15.75">
      <c r="A375" s="14" t="s">
        <v>165</v>
      </c>
      <c r="B375" s="15" t="s">
        <v>21</v>
      </c>
      <c r="C375" s="16">
        <f t="shared" si="0"/>
        <v>9760.7</v>
      </c>
      <c r="E375" s="23">
        <v>0</v>
      </c>
      <c r="G375" s="23">
        <v>0</v>
      </c>
      <c r="H375" s="20"/>
      <c r="I375" s="23">
        <v>0</v>
      </c>
      <c r="J375" s="20"/>
      <c r="K375" s="23">
        <v>0</v>
      </c>
      <c r="L375" s="20"/>
      <c r="M375" s="23">
        <v>0</v>
      </c>
      <c r="N375" s="19"/>
      <c r="O375" s="23">
        <v>0</v>
      </c>
      <c r="P375" s="19"/>
      <c r="Q375" s="41">
        <v>0</v>
      </c>
      <c r="R375" s="19"/>
      <c r="S375" s="41">
        <v>0</v>
      </c>
      <c r="T375" s="19"/>
      <c r="U375" s="41">
        <v>0</v>
      </c>
      <c r="V375" s="19"/>
      <c r="W375" s="112">
        <v>0</v>
      </c>
      <c r="X375" s="19"/>
      <c r="Y375" s="112">
        <v>0</v>
      </c>
      <c r="Z375" s="46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</row>
    <row r="376" spans="1:55" ht="15.75">
      <c r="A376" s="14" t="s">
        <v>166</v>
      </c>
      <c r="B376" s="15" t="s">
        <v>21</v>
      </c>
      <c r="C376" s="16">
        <f t="shared" si="0"/>
        <v>9770.7</v>
      </c>
      <c r="E376" s="23">
        <v>0</v>
      </c>
      <c r="G376" s="23">
        <v>0</v>
      </c>
      <c r="H376" s="20"/>
      <c r="I376" s="23">
        <v>0</v>
      </c>
      <c r="J376" s="20"/>
      <c r="K376" s="23">
        <v>0</v>
      </c>
      <c r="L376" s="20"/>
      <c r="M376" s="23">
        <v>0</v>
      </c>
      <c r="N376" s="19"/>
      <c r="O376" s="23">
        <v>0</v>
      </c>
      <c r="P376" s="19"/>
      <c r="Q376" s="41">
        <v>0</v>
      </c>
      <c r="R376" s="19"/>
      <c r="S376" s="41">
        <v>0</v>
      </c>
      <c r="T376" s="19"/>
      <c r="U376" s="41">
        <v>0</v>
      </c>
      <c r="V376" s="19"/>
      <c r="W376" s="112">
        <v>0</v>
      </c>
      <c r="X376" s="19"/>
      <c r="Y376" s="112">
        <v>0</v>
      </c>
      <c r="Z376" s="46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</row>
    <row r="377" spans="1:55" ht="15.75">
      <c r="A377" s="14" t="s">
        <v>167</v>
      </c>
      <c r="B377" s="15" t="s">
        <v>21</v>
      </c>
      <c r="C377" s="16">
        <f t="shared" si="0"/>
        <v>9785.7</v>
      </c>
      <c r="E377" s="19">
        <v>0</v>
      </c>
      <c r="G377" s="19">
        <v>0</v>
      </c>
      <c r="H377" s="19"/>
      <c r="I377" s="19">
        <v>0</v>
      </c>
      <c r="J377" s="19"/>
      <c r="K377" s="19">
        <v>0</v>
      </c>
      <c r="L377" s="19"/>
      <c r="M377" s="19">
        <v>0</v>
      </c>
      <c r="N377" s="19"/>
      <c r="O377" s="19">
        <v>0</v>
      </c>
      <c r="P377" s="19"/>
      <c r="Q377" s="46">
        <v>0</v>
      </c>
      <c r="R377" s="19"/>
      <c r="S377" s="46">
        <v>0</v>
      </c>
      <c r="T377" s="19"/>
      <c r="U377" s="46">
        <v>0</v>
      </c>
      <c r="V377" s="19"/>
      <c r="W377" s="113">
        <v>0</v>
      </c>
      <c r="X377" s="19"/>
      <c r="Y377" s="113">
        <v>0</v>
      </c>
      <c r="Z377" s="46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</row>
    <row r="378" spans="1:55" ht="16.5" thickBot="1">
      <c r="A378" s="6" t="s">
        <v>61</v>
      </c>
      <c r="B378" s="7"/>
      <c r="C378" s="8"/>
      <c r="D378" s="6"/>
      <c r="E378" s="44">
        <f>SUM(E370:E377)</f>
        <v>12000</v>
      </c>
      <c r="F378" s="6"/>
      <c r="G378" s="44">
        <f>SUM(G370:G377)</f>
        <v>0</v>
      </c>
      <c r="H378" s="13"/>
      <c r="I378" s="44">
        <f>SUM(I370:I377)</f>
        <v>0</v>
      </c>
      <c r="J378" s="13"/>
      <c r="K378" s="44">
        <f>SUM(K370:K377)</f>
        <v>0</v>
      </c>
      <c r="L378" s="13"/>
      <c r="M378" s="44">
        <f>SUM(M370:M377)</f>
        <v>0</v>
      </c>
      <c r="N378" s="22"/>
      <c r="O378" s="44">
        <f>SUM(O370:O377)</f>
        <v>0</v>
      </c>
      <c r="P378" s="22"/>
      <c r="Q378" s="44">
        <f>SUM(Q370:Q377)</f>
        <v>0</v>
      </c>
      <c r="R378" s="22"/>
      <c r="S378" s="44">
        <f>SUM(S370:S377)</f>
        <v>0</v>
      </c>
      <c r="T378" s="22"/>
      <c r="U378" s="44">
        <f>SUM(U370:U377)</f>
        <v>0</v>
      </c>
      <c r="V378" s="22"/>
      <c r="W378" s="44">
        <f>SUM(W370:W377)</f>
        <v>0</v>
      </c>
      <c r="X378" s="22"/>
      <c r="Y378" s="44">
        <f>SUM(Y370:Y377)</f>
        <v>0</v>
      </c>
      <c r="Z378" s="46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</row>
    <row r="379" spans="1:55" ht="3" customHeight="1" thickBot="1">
      <c r="A379" s="6"/>
      <c r="B379" s="7"/>
      <c r="C379" s="8"/>
      <c r="D379" s="6"/>
      <c r="E379" s="29"/>
      <c r="F379" s="6"/>
      <c r="G379" s="29"/>
      <c r="H379" s="13"/>
      <c r="I379" s="29"/>
      <c r="J379" s="13"/>
      <c r="K379" s="29"/>
      <c r="L379" s="13"/>
      <c r="M379" s="29"/>
      <c r="N379" s="22"/>
      <c r="O379" s="29"/>
      <c r="P379" s="22"/>
      <c r="Q379" s="29"/>
      <c r="R379" s="22"/>
      <c r="S379" s="29"/>
      <c r="T379" s="22"/>
      <c r="U379" s="29"/>
      <c r="V379" s="22"/>
      <c r="W379" s="29"/>
      <c r="X379" s="22"/>
      <c r="Y379" s="29"/>
      <c r="Z379" s="46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</row>
    <row r="380" spans="1:55" ht="15.75">
      <c r="A380" s="6"/>
      <c r="B380" s="7"/>
      <c r="C380" s="8"/>
      <c r="D380" s="6"/>
      <c r="E380" s="13"/>
      <c r="F380" s="6"/>
      <c r="G380" s="13"/>
      <c r="H380" s="13"/>
      <c r="I380" s="13"/>
      <c r="J380" s="13"/>
      <c r="K380" s="13"/>
      <c r="L380" s="13"/>
      <c r="M380" s="13"/>
      <c r="N380" s="22"/>
      <c r="O380" s="13"/>
      <c r="P380" s="22"/>
      <c r="Q380" s="13"/>
      <c r="R380" s="22"/>
      <c r="S380" s="13"/>
      <c r="T380" s="22"/>
      <c r="U380" s="13"/>
      <c r="V380" s="22"/>
      <c r="W380" s="13"/>
      <c r="X380" s="22"/>
      <c r="Y380" s="13"/>
      <c r="Z380" s="46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</row>
    <row r="381" spans="1:55" ht="15.75">
      <c r="A381" s="6" t="s">
        <v>169</v>
      </c>
      <c r="B381" s="7"/>
      <c r="C381" s="8"/>
      <c r="D381" s="6"/>
      <c r="E381" s="22"/>
      <c r="F381" s="6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46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</row>
    <row r="382" spans="1:55" ht="15.75">
      <c r="A382" s="6" t="s">
        <v>170</v>
      </c>
      <c r="B382" s="7"/>
      <c r="C382" s="8"/>
      <c r="D382" s="6"/>
      <c r="E382" s="22"/>
      <c r="F382" s="6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46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</row>
    <row r="383" spans="1:55" ht="15.75">
      <c r="A383" s="14" t="s">
        <v>171</v>
      </c>
      <c r="B383" s="15" t="s">
        <v>21</v>
      </c>
      <c r="C383" s="16">
        <v>9901.9</v>
      </c>
      <c r="E383" s="18">
        <v>31000</v>
      </c>
      <c r="G383" s="18">
        <v>0</v>
      </c>
      <c r="H383" s="20"/>
      <c r="I383" s="18">
        <v>0</v>
      </c>
      <c r="J383" s="20"/>
      <c r="K383" s="18">
        <v>244227</v>
      </c>
      <c r="L383" s="20"/>
      <c r="M383" s="18">
        <v>21000</v>
      </c>
      <c r="N383" s="19"/>
      <c r="O383" s="18">
        <v>38500</v>
      </c>
      <c r="P383" s="19"/>
      <c r="Q383" s="39"/>
      <c r="R383" s="19"/>
      <c r="S383" s="39"/>
      <c r="T383" s="19"/>
      <c r="U383" s="39"/>
      <c r="V383" s="19"/>
      <c r="W383" s="39"/>
      <c r="X383" s="19"/>
      <c r="Y383" s="39"/>
      <c r="Z383" s="46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</row>
    <row r="384" spans="1:55" ht="15.75">
      <c r="A384" s="14" t="s">
        <v>172</v>
      </c>
      <c r="B384" s="15" t="s">
        <v>21</v>
      </c>
      <c r="C384" s="16">
        <v>9950.9</v>
      </c>
      <c r="E384" s="23">
        <v>0</v>
      </c>
      <c r="G384" s="23">
        <v>0</v>
      </c>
      <c r="H384" s="20"/>
      <c r="I384" s="23">
        <v>0</v>
      </c>
      <c r="J384" s="20"/>
      <c r="K384" s="23">
        <v>0</v>
      </c>
      <c r="L384" s="20"/>
      <c r="M384" s="23">
        <v>48219</v>
      </c>
      <c r="N384" s="19"/>
      <c r="O384" s="23">
        <v>0</v>
      </c>
      <c r="P384" s="19"/>
      <c r="Q384" s="41">
        <v>0</v>
      </c>
      <c r="R384" s="19"/>
      <c r="S384" s="41">
        <v>0</v>
      </c>
      <c r="T384" s="19"/>
      <c r="U384" s="41">
        <v>0</v>
      </c>
      <c r="V384" s="19"/>
      <c r="W384" s="112">
        <v>0</v>
      </c>
      <c r="X384" s="19"/>
      <c r="Y384" s="112">
        <v>0</v>
      </c>
      <c r="Z384" s="46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</row>
    <row r="385" spans="1:55" ht="15.75">
      <c r="A385" s="14" t="s">
        <v>173</v>
      </c>
      <c r="B385" s="7"/>
      <c r="C385" s="8"/>
      <c r="D385" s="6"/>
      <c r="E385" s="22"/>
      <c r="F385" s="6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46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</row>
    <row r="386" spans="1:55" ht="15.75">
      <c r="A386" s="14" t="s">
        <v>174</v>
      </c>
      <c r="B386" s="15" t="s">
        <v>21</v>
      </c>
      <c r="C386" s="16">
        <v>9961.9</v>
      </c>
      <c r="E386" s="18">
        <v>0</v>
      </c>
      <c r="G386" s="18">
        <v>0</v>
      </c>
      <c r="H386" s="20"/>
      <c r="I386" s="18">
        <v>0</v>
      </c>
      <c r="J386" s="20"/>
      <c r="K386" s="18">
        <v>0</v>
      </c>
      <c r="L386" s="20"/>
      <c r="M386" s="18">
        <v>0</v>
      </c>
      <c r="N386" s="19"/>
      <c r="O386" s="18">
        <v>0</v>
      </c>
      <c r="P386" s="19"/>
      <c r="Q386" s="39">
        <v>0</v>
      </c>
      <c r="R386" s="19"/>
      <c r="S386" s="39">
        <v>0</v>
      </c>
      <c r="T386" s="19"/>
      <c r="U386" s="39">
        <v>0</v>
      </c>
      <c r="V386" s="19"/>
      <c r="W386" s="39">
        <v>0</v>
      </c>
      <c r="X386" s="19"/>
      <c r="Y386" s="39">
        <v>0</v>
      </c>
      <c r="Z386" s="46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</row>
    <row r="387" spans="1:55" ht="16.5" thickBot="1">
      <c r="A387" s="6" t="s">
        <v>61</v>
      </c>
      <c r="B387" s="7"/>
      <c r="C387" s="8"/>
      <c r="D387" s="6"/>
      <c r="E387" s="27">
        <f>SUM(E383:E386)</f>
        <v>31000</v>
      </c>
      <c r="F387" s="6"/>
      <c r="G387" s="27">
        <f>SUM(G383:G386)</f>
        <v>0</v>
      </c>
      <c r="H387" s="13"/>
      <c r="I387" s="27">
        <f>SUM(I383:I386)</f>
        <v>0</v>
      </c>
      <c r="J387" s="13"/>
      <c r="K387" s="27">
        <f>SUM(K383:K386)</f>
        <v>244227</v>
      </c>
      <c r="L387" s="13"/>
      <c r="M387" s="27">
        <f>SUM(M383:M386)</f>
        <v>69219</v>
      </c>
      <c r="N387" s="22"/>
      <c r="O387" s="27">
        <f>SUM(O383:O386)</f>
        <v>38500</v>
      </c>
      <c r="P387" s="22"/>
      <c r="Q387" s="27">
        <f>SUM(Q383:Q386)</f>
        <v>0</v>
      </c>
      <c r="R387" s="22"/>
      <c r="S387" s="27">
        <f>SUM(S383:S386)</f>
        <v>0</v>
      </c>
      <c r="T387" s="22"/>
      <c r="U387" s="27">
        <f>SUM(U383:U386)</f>
        <v>0</v>
      </c>
      <c r="V387" s="22"/>
      <c r="W387" s="27">
        <f>SUM(W383:W386)</f>
        <v>0</v>
      </c>
      <c r="X387" s="22"/>
      <c r="Y387" s="27">
        <f>SUM(Y383:Y386)</f>
        <v>0</v>
      </c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</row>
    <row r="388" spans="1:55" ht="3" customHeight="1" thickBot="1">
      <c r="A388" s="6"/>
      <c r="B388" s="7"/>
      <c r="C388" s="8"/>
      <c r="D388" s="6"/>
      <c r="E388" s="29"/>
      <c r="F388" s="6"/>
      <c r="G388" s="29"/>
      <c r="H388" s="13"/>
      <c r="I388" s="29"/>
      <c r="J388" s="13"/>
      <c r="K388" s="29"/>
      <c r="L388" s="13"/>
      <c r="M388" s="29"/>
      <c r="N388" s="22"/>
      <c r="O388" s="29"/>
      <c r="P388" s="22"/>
      <c r="Q388" s="29"/>
      <c r="R388" s="22"/>
      <c r="S388" s="29"/>
      <c r="T388" s="22"/>
      <c r="U388" s="29"/>
      <c r="V388" s="22"/>
      <c r="W388" s="29"/>
      <c r="X388" s="22"/>
      <c r="Y388" s="2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</row>
    <row r="389" spans="1:55" ht="15.75">
      <c r="A389" s="6"/>
      <c r="B389" s="7"/>
      <c r="C389" s="8"/>
      <c r="D389" s="6"/>
      <c r="E389" s="22"/>
      <c r="F389" s="6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</row>
    <row r="390" spans="1:55" ht="15.75">
      <c r="A390" s="6"/>
      <c r="B390" s="7"/>
      <c r="C390" s="8"/>
      <c r="D390" s="6"/>
      <c r="E390" s="22"/>
      <c r="F390" s="6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</row>
    <row r="391" spans="1:55" ht="16.5" thickBot="1">
      <c r="A391" s="6" t="s">
        <v>175</v>
      </c>
      <c r="B391" s="7"/>
      <c r="C391" s="8"/>
      <c r="D391" s="6"/>
      <c r="E391" s="27" t="e">
        <f>+E102+E117+E141+E170+E208+E269+E341+E353+E366+E378+E387</f>
        <v>#REF!</v>
      </c>
      <c r="F391" s="6"/>
      <c r="G391" s="27">
        <f>+G102+G117+G141+G170+G208+G269+G341+G353+G366+G378+G387</f>
        <v>426563</v>
      </c>
      <c r="H391" s="13"/>
      <c r="I391" s="27">
        <f>+I102+I117+I141+I170+I208+I269+I341+I353+I366+I378+I387</f>
        <v>453600.0299999999</v>
      </c>
      <c r="J391" s="13"/>
      <c r="K391" s="27">
        <f>+K102+K117+K141+K170+K208+K269+K341+K353+K366+K378+K387</f>
        <v>673244.13</v>
      </c>
      <c r="L391" s="13"/>
      <c r="M391" s="27">
        <f>+M102+M117+M141+M170+M208+M269+M341+M353+M366+M378+M387</f>
        <v>510770</v>
      </c>
      <c r="N391" s="22"/>
      <c r="O391" s="27">
        <f>+O102+O117+O141+O170+O208+O269+O341+O353+O366+O378+O387</f>
        <v>816194.2799999998</v>
      </c>
      <c r="P391" s="22"/>
      <c r="Q391" s="28">
        <f>+Q102+Q117+Q141+Q170+Q208+Q269+Q341+Q353+Q366+Q378+Q387</f>
        <v>635179</v>
      </c>
      <c r="R391" s="22"/>
      <c r="S391" s="28">
        <f>+S102+S117+S141+S170+S208+S269+S341+S353+S366+S378+S387</f>
        <v>659279</v>
      </c>
      <c r="T391" s="22"/>
      <c r="U391" s="28">
        <f>+U102+U117+U141+U170+U208+U269+U341+U353+U366+U378+U387</f>
        <v>525907.3</v>
      </c>
      <c r="V391" s="22"/>
      <c r="W391" s="28">
        <f>+W102+W117+W141+W170+W208+W269+W341+W353+W366+W378+W387</f>
        <v>0</v>
      </c>
      <c r="X391" s="22"/>
      <c r="Y391" s="28">
        <f>+Y102+Y117+Y141+Y170+Y208+Y269+Y341+Y353+Y366+Y378+Y387</f>
        <v>0</v>
      </c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</row>
    <row r="392" spans="1:55" ht="3" customHeight="1" thickBot="1">
      <c r="A392" s="6"/>
      <c r="B392" s="7"/>
      <c r="C392" s="8"/>
      <c r="D392" s="6"/>
      <c r="E392" s="29"/>
      <c r="F392" s="6"/>
      <c r="G392" s="29"/>
      <c r="H392" s="13"/>
      <c r="I392" s="29"/>
      <c r="J392" s="13"/>
      <c r="K392" s="29"/>
      <c r="L392" s="13"/>
      <c r="M392" s="29"/>
      <c r="N392" s="22"/>
      <c r="O392" s="29"/>
      <c r="P392" s="22"/>
      <c r="Q392" s="29"/>
      <c r="R392" s="22"/>
      <c r="S392" s="29"/>
      <c r="T392" s="22"/>
      <c r="U392" s="29"/>
      <c r="V392" s="22"/>
      <c r="W392" s="29"/>
      <c r="X392" s="22"/>
      <c r="Y392" s="2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</row>
    <row r="393" spans="1:55" ht="15.75">
      <c r="A393" s="6"/>
      <c r="B393" s="7"/>
      <c r="C393" s="8"/>
      <c r="D393" s="6"/>
      <c r="E393" s="22"/>
      <c r="F393" s="6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</row>
    <row r="394" spans="5:55" ht="15.75">
      <c r="E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</row>
    <row r="395" spans="5:55" ht="15" customHeight="1" hidden="1">
      <c r="E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</row>
    <row r="396" spans="5:55" ht="15" customHeight="1" hidden="1">
      <c r="E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>
        <f>+Q286+Q279+Q278+Q277+Q276+Q262+Q253+Q247+Q241+Q235+Q229+Q223+Q217+Q201+Q163+Q156+Q150+Q149+Q136+Q130+Q110+Q88+Q78+Q72+Q66+Q56+Q55+Q49+Q48+Q41+Q29+Q20+Q19+Q12+Q13</f>
        <v>263125</v>
      </c>
      <c r="R396" s="19"/>
      <c r="S396" s="19">
        <f>+S286+S279+S278+S277+S276+S262+S253+S247+S241+S235+S229+S223+S217+S201+S163+S156+S150+S149+S136+S130+S110+S88+S78+S72+S66+S56+S55+S49+S48+S41+S29+S20+S19+S12+S13</f>
        <v>264125</v>
      </c>
      <c r="T396" s="19"/>
      <c r="U396" s="19">
        <f>+U286+U279+U278+U277+U276+U262+U253+U247+U241+U235+U229+U223+U217+U201+U163+U156+U150+U149+U136+U130+U110+U88+U78+U72+U66+U56+U55+U49+U48+U41+U29+U20+U19+U12+U13</f>
        <v>278200</v>
      </c>
      <c r="V396" s="19"/>
      <c r="W396" s="19">
        <f>+W286+W279+W278+W277+W276+W262+W253+W247+W241+W235+W229+W223+W217+W201+W163+W156+W150+W149+W136+W130+W110+W88+W78+W72+W66+W56+W55+W49+W48+W41+W29+W20+W19+W12+W13</f>
        <v>0</v>
      </c>
      <c r="X396" s="19"/>
      <c r="Y396" s="19">
        <f>+Y286+Y279+Y278+Y277+Y276+Y262+Y253+Y247+Y241+Y235+Y229+Y223+Y217+Y201+Y163+Y156+Y150+Y149+Y136+Y130+Y110+Y88+Y78+Y72+Y66+Y56+Y55+Y49+Y48+Y41+Y29+Y20+Y19+Y12+Y13</f>
        <v>0</v>
      </c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</row>
    <row r="397" spans="5:55" ht="15" customHeight="1" hidden="1">
      <c r="E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94">
        <v>0.0765</v>
      </c>
      <c r="R397" s="19"/>
      <c r="S397" s="94">
        <v>0.0765</v>
      </c>
      <c r="T397" s="19"/>
      <c r="U397" s="94">
        <v>0.0765</v>
      </c>
      <c r="V397" s="19"/>
      <c r="W397" s="94">
        <v>0.0765</v>
      </c>
      <c r="X397" s="19"/>
      <c r="Y397" s="94">
        <v>0.0765</v>
      </c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</row>
    <row r="398" spans="5:55" ht="15" customHeight="1" hidden="1">
      <c r="E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>
        <f>+Q396*Q397+1000</f>
        <v>21129.0625</v>
      </c>
      <c r="R398" s="19"/>
      <c r="S398" s="19">
        <f>+S396*S397+1000</f>
        <v>21205.5625</v>
      </c>
      <c r="T398" s="19"/>
      <c r="U398" s="19">
        <f>+U396*U397+1000</f>
        <v>22282.3</v>
      </c>
      <c r="V398" s="19"/>
      <c r="W398" s="19">
        <f>+W396*W397+1000</f>
        <v>1000</v>
      </c>
      <c r="X398" s="19"/>
      <c r="Y398" s="19">
        <f>+Y396*Y397+1000</f>
        <v>1000</v>
      </c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</row>
    <row r="399" spans="5:55" ht="15" customHeight="1" hidden="1">
      <c r="E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</row>
    <row r="400" spans="5:55" ht="15.75">
      <c r="E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</row>
    <row r="401" spans="5:55" ht="15.75">
      <c r="E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</row>
    <row r="402" spans="5:55" ht="15.75">
      <c r="E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</row>
    <row r="403" spans="5:55" ht="15.75">
      <c r="E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</row>
    <row r="404" spans="5:55" ht="15.75">
      <c r="E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</row>
    <row r="405" spans="5:55" ht="15.75">
      <c r="E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</row>
    <row r="406" spans="5:55" ht="15.75">
      <c r="E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</row>
    <row r="407" spans="5:55" ht="15.75">
      <c r="E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</row>
    <row r="408" spans="5:55" ht="15.75">
      <c r="E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</row>
    <row r="409" spans="5:55" ht="15.75">
      <c r="E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</row>
    <row r="410" spans="5:55" ht="15.75">
      <c r="E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</row>
    <row r="411" spans="5:55" ht="15.75">
      <c r="E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</row>
    <row r="412" spans="5:55" ht="15.75">
      <c r="E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</row>
    <row r="413" spans="5:55" ht="15.75">
      <c r="E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</row>
    <row r="414" spans="5:55" ht="15.75">
      <c r="E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</row>
    <row r="415" spans="5:55" ht="15.75">
      <c r="E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</row>
    <row r="416" spans="5:55" ht="15.75">
      <c r="E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</row>
    <row r="417" spans="5:55" ht="15.75">
      <c r="E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</row>
    <row r="418" spans="5:55" ht="15.75">
      <c r="E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</row>
    <row r="419" spans="5:55" ht="15.75">
      <c r="E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</row>
    <row r="420" spans="5:55" ht="15.75">
      <c r="E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</row>
    <row r="421" spans="5:55" ht="15.75">
      <c r="E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</row>
    <row r="422" spans="5:55" ht="15.75">
      <c r="E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</row>
    <row r="423" spans="5:55" ht="15.75">
      <c r="E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</row>
    <row r="424" spans="5:55" ht="15.75">
      <c r="E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</row>
    <row r="425" spans="5:55" ht="15.75">
      <c r="E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</row>
    <row r="426" spans="5:55" ht="15.75">
      <c r="E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</row>
    <row r="427" spans="5:55" ht="15.75">
      <c r="E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</row>
    <row r="428" spans="5:55" ht="15.75">
      <c r="E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</row>
    <row r="429" spans="5:55" ht="15.75">
      <c r="E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</row>
    <row r="430" spans="5:55" ht="15.75">
      <c r="E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</row>
    <row r="431" spans="7:55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R431" s="19"/>
      <c r="T431" s="19"/>
      <c r="V431" s="19"/>
      <c r="X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</row>
    <row r="432" spans="7:55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R432" s="19"/>
      <c r="T432" s="19"/>
      <c r="V432" s="19"/>
      <c r="X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</row>
    <row r="433" spans="7:55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</row>
    <row r="434" spans="7:55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</row>
    <row r="435" spans="7:55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</row>
    <row r="436" spans="7:55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</row>
    <row r="437" spans="7:55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</row>
    <row r="438" spans="7:55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</row>
    <row r="439" spans="7:55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</row>
    <row r="440" spans="7:55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</row>
    <row r="441" spans="7:55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</row>
    <row r="442" spans="7:55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</row>
    <row r="443" spans="7:55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</row>
    <row r="444" spans="7:55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</row>
    <row r="445" spans="7:55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</row>
    <row r="446" spans="7:55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</row>
    <row r="447" spans="7:55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</row>
    <row r="448" spans="7:55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</row>
    <row r="449" spans="7:55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</row>
    <row r="450" spans="7:55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</row>
    <row r="451" spans="7:55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</row>
    <row r="452" spans="7:55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</row>
    <row r="453" spans="7:55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</row>
    <row r="454" spans="7:55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</row>
    <row r="455" spans="7:55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</row>
    <row r="456" spans="7:55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</row>
    <row r="457" spans="7:55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</row>
    <row r="458" spans="7:55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</row>
    <row r="459" spans="7:55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</row>
    <row r="460" spans="7:55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</row>
    <row r="461" spans="7:55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</row>
    <row r="462" spans="7:55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</row>
    <row r="463" spans="7:55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</row>
    <row r="464" spans="7:55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</row>
    <row r="465" spans="7:55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</row>
    <row r="466" spans="7:55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</row>
    <row r="467" spans="7:55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</row>
    <row r="468" spans="7:55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</row>
    <row r="469" spans="7:55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</row>
    <row r="470" spans="7:55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</row>
    <row r="471" spans="7:55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</row>
    <row r="472" spans="7:55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</row>
    <row r="473" spans="7:55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</row>
    <row r="474" spans="7:55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</row>
    <row r="475" spans="7:55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</row>
    <row r="476" spans="7:55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</row>
    <row r="477" spans="7:55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</row>
    <row r="478" spans="7:55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</row>
    <row r="479" spans="7:55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</row>
    <row r="480" spans="7:55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</row>
    <row r="481" spans="7:55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</row>
    <row r="482" spans="7:55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</row>
    <row r="483" spans="7:55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</row>
    <row r="484" spans="7:55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</row>
    <row r="485" spans="7:55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</row>
    <row r="486" spans="7:55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</row>
    <row r="487" spans="7:55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</row>
    <row r="488" spans="7:55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</row>
    <row r="489" spans="7:55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</row>
    <row r="490" spans="7:55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</row>
    <row r="491" spans="7:55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</row>
    <row r="492" spans="7:55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</row>
    <row r="493" spans="7:55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</row>
    <row r="494" spans="7:55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</row>
    <row r="495" spans="7:55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</row>
    <row r="496" spans="7:55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</row>
    <row r="497" spans="7:55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</row>
    <row r="498" spans="7:55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</row>
    <row r="499" spans="7:55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</row>
    <row r="500" spans="7:55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</row>
    <row r="501" spans="7:55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</row>
    <row r="502" spans="7:55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</row>
    <row r="503" spans="7:55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</row>
    <row r="504" spans="7:55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</row>
    <row r="505" spans="7:55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</row>
    <row r="506" spans="7:55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</row>
    <row r="507" spans="7:55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</row>
    <row r="508" spans="7:55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</row>
    <row r="509" spans="7:55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</row>
    <row r="510" spans="7:55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</row>
    <row r="511" spans="7:55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</row>
    <row r="512" spans="7:55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</row>
    <row r="513" spans="7:55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</row>
    <row r="514" spans="7:55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</row>
    <row r="515" spans="7:55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</row>
    <row r="516" spans="7:55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</row>
    <row r="517" spans="7:55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</row>
    <row r="518" spans="7:55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</row>
    <row r="519" spans="7:55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</row>
    <row r="520" spans="7:55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</row>
    <row r="521" spans="7:55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</row>
    <row r="522" spans="7:55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</row>
    <row r="523" spans="7:55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</row>
    <row r="524" spans="7:55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</row>
    <row r="525" spans="7:55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</row>
    <row r="526" spans="7:55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</row>
    <row r="527" spans="7:55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</row>
    <row r="528" spans="7:55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</row>
    <row r="529" spans="7:55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</row>
    <row r="530" spans="7:55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</row>
    <row r="531" spans="7:55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</row>
    <row r="532" spans="7:55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</row>
    <row r="533" spans="7:55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</row>
    <row r="534" spans="7:55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</row>
    <row r="535" spans="7:55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</row>
    <row r="536" spans="7:55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</row>
    <row r="537" spans="7:55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</row>
    <row r="538" spans="7:55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</row>
    <row r="539" spans="7:55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</row>
    <row r="540" spans="7:55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</row>
    <row r="541" spans="7:55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</row>
    <row r="542" spans="7:55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</row>
    <row r="543" spans="7:55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</row>
    <row r="544" spans="7:55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</row>
    <row r="545" spans="7:55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</row>
    <row r="546" spans="7:55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</row>
    <row r="547" spans="7:55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</row>
    <row r="548" spans="7:55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</row>
    <row r="549" spans="7:55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</row>
    <row r="550" spans="7:55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</row>
    <row r="551" spans="7:55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</row>
    <row r="552" spans="7:55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</row>
    <row r="553" spans="7:55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</row>
    <row r="554" spans="7:55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</row>
    <row r="555" spans="7:55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</row>
    <row r="556" spans="7:55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</row>
    <row r="557" spans="7:55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</row>
    <row r="558" spans="7:55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</row>
    <row r="559" spans="7:55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</row>
    <row r="560" spans="7:55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</row>
    <row r="561" spans="7:55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</row>
    <row r="562" spans="7:55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</row>
    <row r="563" spans="7:55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</row>
    <row r="564" spans="7:55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</row>
    <row r="565" spans="7:55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</row>
    <row r="566" spans="7:55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</row>
    <row r="567" spans="7:55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</row>
    <row r="568" spans="7:55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</row>
    <row r="569" spans="7:55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</row>
    <row r="570" spans="7:55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</row>
    <row r="571" spans="7:55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</row>
    <row r="572" spans="7:55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</row>
    <row r="573" spans="7:55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</row>
    <row r="574" spans="7:55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</row>
    <row r="575" spans="7:55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</row>
    <row r="576" spans="7:55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</row>
    <row r="577" spans="7:55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</row>
    <row r="578" spans="7:55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</row>
    <row r="579" spans="7:55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</row>
    <row r="580" spans="7:55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</row>
    <row r="581" spans="7:55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</row>
    <row r="582" spans="7:55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</row>
    <row r="583" spans="7:55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</row>
    <row r="584" spans="7:55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</row>
    <row r="585" spans="7:55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</row>
    <row r="586" spans="7:55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</row>
    <row r="587" spans="7:55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</row>
    <row r="588" spans="7:55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</row>
    <row r="589" spans="7:55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</row>
    <row r="590" spans="7:55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</row>
    <row r="591" spans="7:55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</row>
    <row r="592" spans="7:55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</row>
    <row r="593" spans="7:55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</row>
    <row r="594" spans="7:55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</row>
    <row r="595" spans="7:55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</row>
    <row r="596" spans="7:55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</row>
    <row r="597" spans="7:55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</row>
    <row r="598" spans="7:55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</row>
    <row r="599" spans="7:55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</row>
    <row r="600" spans="7:55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</row>
    <row r="601" spans="7:55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</row>
    <row r="602" spans="7:55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</row>
    <row r="603" spans="7:55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</row>
    <row r="604" spans="7:55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</row>
    <row r="605" spans="7:55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</row>
    <row r="606" spans="7:55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</row>
    <row r="607" spans="7:55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</row>
    <row r="608" spans="7:55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</row>
    <row r="609" spans="7:55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</row>
    <row r="610" spans="7:55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</row>
    <row r="611" spans="7:55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</row>
    <row r="612" spans="7:55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</row>
    <row r="613" spans="7:55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</row>
    <row r="614" spans="7:55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</row>
    <row r="615" spans="7:55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</row>
    <row r="616" spans="7:55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</row>
    <row r="617" spans="7:55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</row>
    <row r="618" spans="7:55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</row>
    <row r="619" spans="7:55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</row>
    <row r="620" spans="7:55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</row>
    <row r="621" spans="7:55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</row>
    <row r="622" spans="7:55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</row>
    <row r="623" spans="7:55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</row>
    <row r="624" spans="7:55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</row>
    <row r="625" spans="7:55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</row>
    <row r="626" spans="7:55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</row>
    <row r="627" spans="7:55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</row>
    <row r="628" spans="7:55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</row>
    <row r="629" spans="7:55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</row>
    <row r="630" spans="7:55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</row>
    <row r="631" spans="7:55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</row>
    <row r="632" spans="7:55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</row>
    <row r="633" spans="7:55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</row>
    <row r="634" spans="7:55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</row>
    <row r="635" spans="7:55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</row>
    <row r="636" spans="7:55" ht="15.75"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</row>
    <row r="637" spans="7:55" ht="15.75"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</row>
    <row r="638" spans="7:55" ht="15.75"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</row>
    <row r="639" spans="7:55" ht="15.75"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</row>
    <row r="640" spans="7:55" ht="15.75"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</row>
    <row r="641" spans="7:55" ht="15.75"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</row>
    <row r="642" spans="7:55" ht="15.75"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</row>
    <row r="643" spans="7:55" ht="15.75"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</row>
    <row r="644" spans="7:55" ht="15.75"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</row>
    <row r="645" spans="7:55" ht="15.75"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</row>
    <row r="646" spans="7:55" ht="15.75"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</row>
    <row r="647" spans="7:55" ht="15.75"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</row>
    <row r="648" spans="7:55" ht="15.75"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</row>
    <row r="649" spans="7:55" ht="15.75"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</row>
    <row r="650" spans="7:55" ht="15.75"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</row>
    <row r="651" spans="7:55" ht="15.75"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</row>
    <row r="652" spans="7:55" ht="15.75"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</row>
    <row r="653" spans="7:55" ht="15.75"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</row>
    <row r="654" spans="7:55" ht="15.75"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</row>
    <row r="655" spans="7:55" ht="15.75"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</row>
    <row r="656" spans="7:55" ht="15.75"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</row>
    <row r="657" spans="7:55" ht="15.75"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</row>
    <row r="658" spans="7:55" ht="15.75"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</row>
    <row r="659" spans="7:55" ht="15.75"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</row>
    <row r="660" spans="7:55" ht="15.75"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</row>
    <row r="661" spans="7:55" ht="15.75"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</row>
    <row r="662" spans="7:55" ht="15.75"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</row>
    <row r="663" spans="7:55" ht="15.75"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</row>
    <row r="664" spans="7:55" ht="15.75"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</row>
    <row r="665" spans="7:55" ht="15.75"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</row>
    <row r="666" spans="7:55" ht="15.75"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</row>
    <row r="667" spans="7:55" ht="15.75"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</row>
    <row r="668" spans="7:55" ht="15.75"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</row>
    <row r="669" spans="7:55" ht="15.75"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</row>
    <row r="670" spans="7:55" ht="15.75"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</row>
    <row r="671" spans="7:55" ht="15.75"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</row>
    <row r="672" spans="7:55" ht="15.75"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</row>
    <row r="673" spans="7:55" ht="15.75"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</row>
    <row r="674" spans="7:55" ht="15.75"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</row>
    <row r="675" spans="7:55" ht="15.75"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</row>
    <row r="676" spans="7:55" ht="15.75"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</row>
    <row r="677" spans="7:55" ht="15.75"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</row>
    <row r="678" spans="7:55" ht="15.75"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</row>
    <row r="679" spans="7:55" ht="15.75"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</row>
    <row r="680" spans="7:55" ht="15.75"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</row>
    <row r="681" spans="7:55" ht="15.75"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</row>
    <row r="682" spans="7:55" ht="15.75"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</row>
    <row r="683" spans="7:55" ht="15.75"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</row>
    <row r="684" spans="7:55" ht="15.75"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</row>
    <row r="685" spans="7:55" ht="15.75"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</row>
    <row r="686" spans="7:55" ht="15.75"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</row>
    <row r="687" spans="7:55" ht="15.75"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</row>
    <row r="688" spans="7:55" ht="15.75"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</row>
    <row r="689" spans="7:55" ht="15.75"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</row>
    <row r="690" spans="7:55" ht="15.75"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</row>
    <row r="691" spans="7:55" ht="15.75"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</row>
    <row r="692" spans="7:55" ht="15.75"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</row>
    <row r="693" spans="7:55" ht="15.75"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</row>
    <row r="694" spans="7:55" ht="15.75"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</row>
    <row r="695" spans="7:55" ht="15.75"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</row>
    <row r="696" spans="7:55" ht="15.75"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</row>
    <row r="697" spans="7:55" ht="15.75"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</row>
    <row r="698" spans="7:55" ht="15.75"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</row>
    <row r="699" spans="7:55" ht="15.75"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</row>
    <row r="700" spans="7:55" ht="15.75"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</row>
    <row r="701" spans="7:55" ht="15.75"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</row>
    <row r="702" spans="7:55" ht="15.75"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</row>
    <row r="703" spans="7:55" ht="15.75"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</row>
    <row r="704" spans="7:55" ht="15.75"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</row>
    <row r="705" spans="7:55" ht="15.75"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</row>
    <row r="706" spans="7:55" ht="15.75"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</row>
    <row r="707" spans="7:55" ht="15.75"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</row>
    <row r="708" spans="7:55" ht="15.75"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</row>
    <row r="709" spans="7:55" ht="15.75"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</row>
    <row r="710" spans="7:55" ht="15.75"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</row>
    <row r="711" spans="7:55" ht="15.75"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</row>
    <row r="712" spans="7:55" ht="15.75"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</row>
    <row r="713" spans="7:55" ht="15.75"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</row>
    <row r="714" spans="7:55" ht="15.75"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</row>
    <row r="715" spans="7:55" ht="15.75"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</row>
    <row r="716" spans="7:55" ht="15.75"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</row>
    <row r="717" spans="7:55" ht="15.75"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</row>
    <row r="718" spans="7:55" ht="15.75"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</row>
    <row r="719" spans="7:55" ht="15.75"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</row>
    <row r="720" spans="7:55" ht="15.75"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</row>
    <row r="721" spans="7:55" ht="15.75"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</row>
    <row r="722" spans="7:55" ht="15.75"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</row>
    <row r="723" spans="7:55" ht="15.75"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</row>
    <row r="724" spans="7:55" ht="15.75"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</row>
    <row r="725" spans="7:55" ht="15.75"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</row>
    <row r="726" spans="7:55" ht="15.75"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</row>
    <row r="727" spans="7:55" ht="15.75"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</row>
    <row r="728" spans="7:55" ht="15.75"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</row>
    <row r="729" spans="7:55" ht="15.75"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</row>
    <row r="730" spans="7:55" ht="15.75"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</row>
    <row r="731" spans="7:55" ht="15.75"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</row>
    <row r="732" spans="7:55" ht="15.75"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</row>
    <row r="733" spans="7:55" ht="15.75"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</row>
    <row r="734" spans="7:55" ht="15.75"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</row>
    <row r="735" spans="7:55" ht="15.75"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</row>
    <row r="736" spans="7:55" ht="15.75"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</row>
    <row r="737" spans="7:55" ht="15.75"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</row>
    <row r="738" spans="7:55" ht="15.75"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</row>
    <row r="739" spans="7:55" ht="15.75"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</row>
    <row r="740" spans="7:55" ht="15.75"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</row>
    <row r="741" spans="7:55" ht="15.75"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</row>
    <row r="742" spans="7:55" ht="15.75"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</row>
    <row r="743" spans="7:55" ht="15.75"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</row>
    <row r="744" spans="7:55" ht="15.75"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</row>
    <row r="745" spans="7:55" ht="15.75"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</row>
    <row r="746" spans="7:55" ht="15.75"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</row>
    <row r="747" spans="7:55" ht="15.75"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</row>
    <row r="748" spans="7:55" ht="15.75"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</row>
    <row r="749" spans="7:55" ht="15.75"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</row>
    <row r="750" spans="7:55" ht="15.75"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</row>
    <row r="751" spans="7:55" ht="15.75"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</row>
    <row r="752" spans="7:55" ht="15.75"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</row>
    <row r="753" spans="7:55" ht="15.75"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</row>
    <row r="754" spans="7:55" ht="15.75"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</row>
    <row r="755" spans="7:55" ht="15.75"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</row>
    <row r="756" spans="7:55" ht="15.75"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</row>
    <row r="757" spans="7:55" ht="15.75"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</row>
    <row r="758" spans="7:55" ht="15.75"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</row>
    <row r="759" spans="7:55" ht="15.75"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</row>
    <row r="760" spans="7:55" ht="15.75"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</row>
    <row r="761" spans="7:55" ht="15.75"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</row>
    <row r="762" spans="7:55" ht="15.75"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</row>
    <row r="763" spans="7:55" ht="15.75"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</row>
    <row r="764" spans="7:55" ht="15.75"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</row>
    <row r="765" spans="7:55" ht="15.75"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</row>
    <row r="766" spans="7:55" ht="15.75"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</row>
    <row r="767" spans="7:55" ht="15.75"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</row>
    <row r="768" spans="7:55" ht="15.75"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</row>
    <row r="769" spans="7:55" ht="15.75"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</row>
    <row r="770" spans="7:55" ht="15.75"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</row>
    <row r="771" spans="7:55" ht="15.75"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</row>
    <row r="772" spans="7:55" ht="15.75"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</row>
    <row r="773" spans="7:55" ht="15.75"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</row>
    <row r="774" spans="7:55" ht="15.75"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</row>
    <row r="775" spans="7:55" ht="15.75"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</row>
    <row r="776" spans="7:55" ht="15.75"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</row>
    <row r="777" spans="7:55" ht="15.75"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</row>
    <row r="778" spans="7:55" ht="15.75"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</row>
    <row r="779" spans="7:55" ht="15.75"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</row>
    <row r="780" spans="7:55" ht="15.75"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</row>
    <row r="781" spans="7:55" ht="15.75"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</row>
    <row r="782" spans="7:55" ht="15.75"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</row>
    <row r="783" spans="7:55" ht="15.75"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</row>
    <row r="784" spans="7:55" ht="15.75"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</row>
    <row r="785" spans="7:55" ht="15.75"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</row>
    <row r="786" spans="7:55" ht="15.75"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</row>
    <row r="787" spans="7:55" ht="15.75"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</row>
    <row r="788" spans="7:55" ht="15.75"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</row>
    <row r="789" spans="7:55" ht="15.75"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</row>
    <row r="790" spans="7:55" ht="15.75"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</row>
    <row r="791" spans="7:55" ht="15.75"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</row>
    <row r="792" spans="7:55" ht="15.75"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</row>
    <row r="793" spans="7:55" ht="15.75"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</row>
    <row r="794" spans="7:55" ht="15.75"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</row>
    <row r="795" spans="7:55" ht="15.75"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</row>
    <row r="796" spans="7:55" ht="15.75"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</row>
    <row r="797" spans="7:55" ht="15.75"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</row>
    <row r="798" spans="7:55" ht="15.75"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</row>
    <row r="799" spans="7:55" ht="15.75"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</row>
    <row r="800" spans="7:55" ht="15.75"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</row>
    <row r="801" spans="7:55" ht="15.75"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</row>
    <row r="802" spans="7:55" ht="15.75"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</row>
    <row r="803" spans="7:55" ht="15.75"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</row>
    <row r="804" spans="7:55" ht="15.75"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</row>
    <row r="805" spans="7:55" ht="15.75"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</row>
    <row r="806" spans="7:55" ht="15.75"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</row>
    <row r="807" spans="7:55" ht="15.75"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</row>
    <row r="808" spans="7:55" ht="15.75"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</row>
    <row r="809" spans="7:55" ht="15.75"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</row>
    <row r="810" spans="7:55" ht="15.75"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</row>
    <row r="811" spans="7:55" ht="15.75"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</row>
    <row r="812" spans="7:55" ht="15.75"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</row>
    <row r="813" spans="7:55" ht="15.75"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</row>
    <row r="814" spans="7:55" ht="15.75"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</row>
    <row r="815" spans="7:55" ht="15.75"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</row>
    <row r="816" spans="7:55" ht="15.75"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</row>
    <row r="817" spans="7:55" ht="15.75"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</row>
    <row r="818" spans="7:55" ht="15.75"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</row>
    <row r="819" spans="7:55" ht="15.75"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</row>
    <row r="820" spans="7:55" ht="15.75"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</row>
    <row r="821" spans="7:55" ht="15.75"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</row>
    <row r="822" spans="7:55" ht="15.75"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</row>
    <row r="823" spans="7:55" ht="15.75"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</row>
    <row r="824" spans="7:55" ht="15.75"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</row>
    <row r="825" spans="7:55" ht="15.75"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</row>
    <row r="826" spans="7:55" ht="15.75"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</row>
    <row r="827" spans="7:55" ht="15.75"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</row>
    <row r="828" spans="7:55" ht="15.75"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</row>
    <row r="829" spans="7:55" ht="15.75"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</row>
    <row r="830" spans="7:55" ht="15.75"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</row>
    <row r="831" spans="7:55" ht="15.75"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</row>
    <row r="832" spans="7:55" ht="15.75"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</row>
    <row r="833" spans="7:55" ht="15.75"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</row>
    <row r="834" spans="7:55" ht="15.75"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</row>
    <row r="835" spans="7:55" ht="15.75"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</row>
    <row r="836" spans="7:55" ht="15.75"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</row>
    <row r="837" spans="7:55" ht="15.75"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</row>
    <row r="838" spans="7:55" ht="15.75"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</row>
    <row r="839" spans="7:55" ht="15.75"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</row>
    <row r="840" spans="7:55" ht="15.75"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</row>
    <row r="841" spans="7:55" ht="15.75"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</row>
    <row r="842" spans="7:55" ht="15.75"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</row>
    <row r="843" spans="7:55" ht="15.75"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</row>
    <row r="844" spans="7:55" ht="15.75"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</row>
    <row r="845" spans="7:55" ht="15.75"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</row>
    <row r="846" spans="7:55" ht="15.75"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</row>
    <row r="847" spans="7:55" ht="15.75"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</row>
    <row r="848" spans="7:55" ht="15.75"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</row>
    <row r="849" spans="7:55" ht="15.75"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</row>
    <row r="850" spans="7:55" ht="15.75"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</row>
    <row r="851" spans="7:55" ht="15.75"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</row>
    <row r="852" spans="7:55" ht="15.75"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</row>
    <row r="853" spans="7:55" ht="15.75"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</row>
    <row r="854" spans="7:55" ht="15.75"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</row>
    <row r="855" spans="7:55" ht="15.75"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</row>
    <row r="856" spans="7:55" ht="15.75"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</row>
    <row r="857" spans="7:55" ht="15.75"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</row>
    <row r="858" spans="7:55" ht="15.75"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</row>
    <row r="859" spans="7:55" ht="15.75"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</row>
    <row r="860" spans="7:55" ht="15.75"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</row>
    <row r="861" spans="7:55" ht="15.75"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</row>
    <row r="862" spans="7:55" ht="15.75"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</row>
    <row r="863" spans="7:55" ht="15.75"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</row>
    <row r="864" spans="7:55" ht="15.75"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</row>
    <row r="865" spans="7:55" ht="15.75"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</row>
    <row r="866" spans="7:55" ht="15.75"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</row>
    <row r="867" spans="7:55" ht="15.75"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</row>
    <row r="868" spans="7:55" ht="15.75"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</row>
    <row r="869" spans="7:55" ht="15.75"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</row>
    <row r="870" spans="7:55" ht="15.75"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</row>
    <row r="871" spans="7:55" ht="15.75"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</row>
    <row r="872" spans="7:55" ht="15.75"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</row>
    <row r="873" spans="7:55" ht="15.75"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</row>
    <row r="874" spans="7:55" ht="15.75"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</row>
    <row r="875" spans="7:55" ht="15.75"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</row>
    <row r="876" spans="7:55" ht="15.75"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</row>
    <row r="877" spans="7:55" ht="15.75"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</row>
    <row r="878" spans="7:55" ht="15.75"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</row>
    <row r="879" spans="7:55" ht="15.75"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</row>
    <row r="880" spans="7:55" ht="15.75"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</row>
    <row r="881" spans="7:55" ht="15.75"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</row>
    <row r="882" spans="7:55" ht="15.75"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</row>
    <row r="883" spans="7:55" ht="15.75"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</row>
    <row r="884" spans="7:55" ht="15.75"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</row>
    <row r="885" spans="7:55" ht="15.75"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</row>
    <row r="886" spans="7:55" ht="15.75"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</row>
    <row r="887" spans="7:55" ht="15.75"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</row>
    <row r="888" spans="7:55" ht="15.75"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</row>
    <row r="889" spans="7:55" ht="15.75"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</row>
    <row r="890" spans="7:55" ht="15.75"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</row>
    <row r="891" spans="7:55" ht="15.75"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</row>
    <row r="892" spans="7:55" ht="15.75"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</row>
    <row r="893" spans="7:55" ht="15.75"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</row>
    <row r="894" spans="7:55" ht="15.75"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</row>
    <row r="895" spans="7:55" ht="15.75"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</row>
    <row r="896" spans="7:55" ht="15.75"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</row>
    <row r="897" spans="7:55" ht="15.75"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</row>
    <row r="898" spans="7:55" ht="15.75"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</row>
    <row r="899" spans="7:55" ht="15.75"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</row>
    <row r="900" spans="7:55" ht="15.75"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</row>
    <row r="901" spans="7:55" ht="15.75"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</row>
    <row r="902" spans="7:55" ht="15.75"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</row>
    <row r="903" spans="7:55" ht="15.75"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</row>
    <row r="904" spans="7:55" ht="15.75"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</row>
    <row r="905" spans="7:55" ht="15.75"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</row>
    <row r="906" spans="7:55" ht="15.75"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</row>
    <row r="907" spans="7:55" ht="15.75"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</row>
    <row r="908" spans="7:55" ht="15.75"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</row>
    <row r="909" spans="7:55" ht="15.75"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</row>
    <row r="910" spans="7:55" ht="15.75"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</row>
    <row r="911" spans="7:55" ht="15.75"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</row>
    <row r="912" spans="7:55" ht="15.75"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</row>
    <row r="913" spans="7:55" ht="15.75"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</row>
    <row r="914" spans="7:55" ht="15.75"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</row>
    <row r="915" spans="7:55" ht="15.75"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</row>
    <row r="916" spans="7:55" ht="15.75"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</row>
    <row r="917" spans="7:55" ht="15.75"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</row>
    <row r="918" spans="7:55" ht="15.75"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</row>
    <row r="919" spans="7:55" ht="15.75"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</row>
    <row r="920" spans="7:55" ht="15.75"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</row>
    <row r="921" spans="7:55" ht="15.75"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</row>
    <row r="922" spans="7:55" ht="15.75"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</row>
    <row r="923" spans="7:55" ht="15.75"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</row>
    <row r="924" spans="7:55" ht="15.75"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</row>
    <row r="925" spans="7:55" ht="15.75"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</row>
    <row r="926" spans="7:55" ht="15.75"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</row>
    <row r="927" spans="7:55" ht="15.75"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</row>
    <row r="928" spans="7:55" ht="15.75"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</row>
    <row r="929" spans="7:55" ht="15.75"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</row>
    <row r="930" spans="7:55" ht="15.75"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</row>
    <row r="931" spans="7:55" ht="15.75"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</row>
    <row r="932" spans="7:55" ht="15.75"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</row>
    <row r="933" spans="7:55" ht="15.75"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</row>
    <row r="934" spans="7:55" ht="15.75"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</row>
    <row r="935" spans="7:55" ht="15.75"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</row>
    <row r="936" spans="7:55" ht="15.75"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</row>
    <row r="937" spans="7:55" ht="15.75"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</row>
    <row r="938" spans="7:55" ht="15.75"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</row>
    <row r="939" spans="7:55" ht="15.75"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</row>
    <row r="940" spans="7:55" ht="15.75"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</row>
    <row r="941" spans="7:55" ht="15.75"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</row>
    <row r="942" spans="7:55" ht="15.75"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</row>
    <row r="943" spans="7:55" ht="15.75"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</row>
    <row r="944" spans="7:55" ht="15.75"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</row>
    <row r="945" spans="7:55" ht="15.75"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</row>
    <row r="946" spans="7:55" ht="15.75"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</row>
    <row r="947" spans="7:55" ht="15.75"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</row>
    <row r="948" spans="7:55" ht="15.75"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</row>
    <row r="949" spans="7:55" ht="15.75"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</row>
    <row r="950" spans="7:55" ht="15.75"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</row>
    <row r="951" spans="7:55" ht="15.75"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</row>
    <row r="952" spans="7:55" ht="15.75"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</row>
    <row r="953" spans="7:55" ht="15.75"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</row>
    <row r="954" spans="7:55" ht="15.75"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</row>
    <row r="955" spans="7:55" ht="15.75"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</row>
    <row r="956" spans="7:55" ht="15.75"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</row>
    <row r="957" spans="7:55" ht="15.75"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</row>
    <row r="958" spans="7:55" ht="15.75"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</row>
    <row r="959" spans="7:55" ht="15.75"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</row>
    <row r="960" spans="7:55" ht="15.75"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</row>
    <row r="961" spans="7:55" ht="15.75"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</row>
    <row r="962" spans="7:55" ht="15.75"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</row>
    <row r="963" spans="7:55" ht="15.75"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</row>
    <row r="964" spans="7:55" ht="15.75"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</row>
    <row r="965" spans="7:55" ht="15.75"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</row>
    <row r="966" spans="7:55" ht="15.75"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</row>
    <row r="967" spans="7:55" ht="15.75"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</row>
    <row r="968" spans="7:55" ht="15.75"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</row>
    <row r="969" spans="7:55" ht="15.75"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</row>
    <row r="970" spans="7:55" ht="15.75"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</row>
    <row r="971" spans="7:55" ht="15.75"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</row>
    <row r="972" spans="7:55" ht="15.75"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</row>
    <row r="973" spans="7:55" ht="15.75"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</row>
    <row r="974" spans="7:55" ht="15.75"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</row>
    <row r="975" spans="7:55" ht="15.75"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</row>
    <row r="976" spans="7:55" ht="15.75"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</row>
    <row r="977" spans="7:55" ht="15.75"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</row>
    <row r="978" spans="7:55" ht="15.75"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</row>
    <row r="979" spans="7:55" ht="15.75"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</row>
    <row r="980" spans="7:55" ht="15.75"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</row>
    <row r="981" spans="7:55" ht="15.75"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</row>
    <row r="982" spans="7:55" ht="15.75"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</row>
    <row r="983" spans="7:55" ht="15.75"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</row>
    <row r="984" spans="7:55" ht="15.75"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</row>
    <row r="985" spans="7:55" ht="15.75"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</row>
    <row r="986" spans="7:55" ht="15.75"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</row>
    <row r="987" spans="7:55" ht="15.75"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</row>
    <row r="988" spans="7:55" ht="15.75"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</row>
    <row r="989" spans="7:55" ht="15.75"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</row>
    <row r="990" spans="7:55" ht="15.75"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</row>
    <row r="991" spans="7:55" ht="15.75"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</row>
    <row r="992" spans="7:55" ht="15.75"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</row>
    <row r="993" spans="7:55" ht="15.75"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</row>
    <row r="994" spans="7:55" ht="15.75"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</row>
    <row r="995" spans="7:55" ht="15.75"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</row>
    <row r="996" spans="7:55" ht="15.75"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</row>
    <row r="997" spans="7:55" ht="15.75"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</row>
    <row r="998" spans="7:55" ht="15.75"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</row>
    <row r="999" spans="7:55" ht="15.75"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</row>
    <row r="1000" spans="7:55" ht="15.75"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</row>
    <row r="1001" spans="7:55" ht="15.75"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</row>
    <row r="1002" spans="7:55" ht="15.75"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</row>
    <row r="1003" spans="7:55" ht="15.75"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</row>
    <row r="1004" spans="7:55" ht="15.75"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</row>
    <row r="1005" spans="7:55" ht="15.75"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</row>
    <row r="1006" spans="7:55" ht="15.75"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</row>
    <row r="1007" spans="7:55" ht="15.75"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</row>
    <row r="1008" spans="7:55" ht="15.75"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</row>
    <row r="1009" spans="7:55" ht="15.75"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</row>
    <row r="1010" spans="7:55" ht="15.75"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</row>
    <row r="1011" spans="7:55" ht="15.75"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</row>
    <row r="1012" spans="7:55" ht="15.75"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</row>
    <row r="1013" spans="7:55" ht="15.75"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</row>
    <row r="1014" spans="7:55" ht="15.75"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</row>
    <row r="1015" spans="7:55" ht="15.75"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</row>
    <row r="1016" spans="7:55" ht="15.75"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</row>
    <row r="1017" spans="7:55" ht="15.75"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</row>
    <row r="1018" spans="7:55" ht="15.75"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</row>
    <row r="1019" spans="7:55" ht="15.75"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</row>
    <row r="1020" spans="7:55" ht="15.75"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</row>
    <row r="1021" spans="7:55" ht="15.75"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</row>
    <row r="1022" spans="7:55" ht="15.75"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</row>
    <row r="1023" spans="7:55" ht="15.75"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</row>
    <row r="1024" spans="7:55" ht="15.75"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</row>
    <row r="1025" spans="7:55" ht="15.75"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</row>
    <row r="1026" spans="7:55" ht="15.75"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</row>
    <row r="1027" spans="7:55" ht="15.75"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</row>
    <row r="1028" spans="7:55" ht="15.75"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</row>
    <row r="1029" spans="7:55" ht="15.75"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</row>
    <row r="1030" spans="7:55" ht="15.75"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</row>
    <row r="1031" spans="7:55" ht="15.75"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</row>
    <row r="1032" spans="7:55" ht="15.75"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</row>
    <row r="1033" spans="7:55" ht="15.75"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</row>
    <row r="1034" spans="7:55" ht="15.75"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</row>
    <row r="1035" spans="7:55" ht="15.75"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</row>
    <row r="1036" spans="7:55" ht="15.75"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</row>
    <row r="1037" spans="7:55" ht="15.75"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</row>
    <row r="1038" spans="7:55" ht="15.75"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</row>
    <row r="1039" spans="7:55" ht="15.75"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</row>
    <row r="1040" spans="7:55" ht="15.75"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</row>
    <row r="1041" spans="7:55" ht="15.75"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</row>
    <row r="1042" spans="7:55" ht="15.75"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</row>
    <row r="1043" spans="7:55" ht="15.75"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</row>
    <row r="1044" spans="7:55" ht="15.75"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</row>
    <row r="1045" spans="7:55" ht="15.75"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</row>
    <row r="1046" spans="7:55" ht="15.75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</row>
    <row r="1047" spans="7:55" ht="15.75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</row>
    <row r="1048" spans="7:55" ht="15.75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</row>
    <row r="1049" spans="7:55" ht="15.75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</row>
    <row r="1050" spans="7:55" ht="15.75"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</row>
    <row r="1051" spans="7:55" ht="15.75"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</row>
    <row r="1052" spans="7:55" ht="15.75"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</row>
    <row r="1053" spans="7:55" ht="15.75"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</row>
    <row r="1054" spans="7:55" ht="15.75"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</row>
    <row r="1055" spans="7:55" ht="15.75"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</row>
    <row r="1056" spans="7:55" ht="15.75"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</row>
    <row r="1057" spans="7:55" ht="15.75"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</row>
    <row r="1058" spans="7:55" ht="15.75"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</row>
    <row r="1059" spans="7:55" ht="15.75"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</row>
    <row r="1060" spans="7:55" ht="15.75"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</row>
    <row r="1061" spans="7:55" ht="15.75"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</row>
    <row r="1062" spans="7:55" ht="15.75"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</row>
    <row r="1063" spans="7:55" ht="15.75"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</row>
    <row r="1064" spans="7:55" ht="15.75"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</row>
    <row r="1065" spans="7:55" ht="15.75"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</row>
    <row r="1066" spans="7:55" ht="15.75"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</row>
    <row r="1067" spans="7:55" ht="15.75"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</row>
    <row r="1068" spans="7:55" ht="15.75"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</row>
    <row r="1069" spans="7:55" ht="15.75"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</row>
    <row r="1070" spans="7:55" ht="15.75"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</row>
    <row r="1071" spans="7:55" ht="15.75"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</row>
    <row r="1072" spans="7:55" ht="15.75"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</row>
    <row r="1073" spans="7:55" ht="15.75"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</row>
    <row r="1074" spans="7:55" ht="15.75"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</row>
    <row r="1075" spans="7:55" ht="15.75"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</row>
    <row r="1076" spans="7:55" ht="15.75"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</row>
    <row r="1077" spans="7:55" ht="15.75"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</row>
    <row r="1078" spans="7:55" ht="15.75"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</row>
    <row r="1079" spans="7:55" ht="15.75"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</row>
    <row r="1080" spans="7:55" ht="15.75"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</row>
    <row r="1081" spans="7:55" ht="15.75"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</row>
    <row r="1082" spans="7:55" ht="15.75"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</row>
    <row r="1083" spans="7:55" ht="15.75"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</row>
    <row r="1084" spans="7:55" ht="15.75"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</row>
    <row r="1085" spans="7:55" ht="15.75"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</row>
    <row r="1086" spans="7:55" ht="15.75"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</row>
    <row r="1087" spans="7:55" ht="15.75"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</row>
    <row r="1088" spans="7:55" ht="15.75"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</row>
    <row r="1089" spans="7:55" ht="15.75"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</row>
    <row r="1090" spans="7:55" ht="15.75"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</row>
  </sheetData>
  <sheetProtection/>
  <printOptions horizontalCentered="1"/>
  <pageMargins left="0.25" right="0.25" top="0.75" bottom="0.75" header="0.3" footer="0.545625"/>
  <pageSetup fitToHeight="0" fitToWidth="1" horizontalDpi="360" verticalDpi="360" orientation="landscape" scale="73" r:id="rId1"/>
  <headerFooter alignWithMargins="0">
    <oddHeader>&amp;R&amp;"Arial,Bold"&amp;11Town of Ancram
General Fund
 APPROPRIATIONS
&amp;"Arial,Regular"&amp;10 
</oddHeader>
    <oddFooter>&amp;R&amp;"Arial,Bold"&amp;11PAGE &amp;P</oddFooter>
  </headerFooter>
  <rowBreaks count="3" manualBreakCount="3">
    <brk id="66" max="65535" man="1"/>
    <brk id="106" max="65535" man="1"/>
    <brk id="42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35"/>
  <sheetViews>
    <sheetView zoomScalePageLayoutView="0" workbookViewId="0" topLeftCell="A35">
      <selection activeCell="U38" sqref="U38"/>
    </sheetView>
  </sheetViews>
  <sheetFormatPr defaultColWidth="9.140625" defaultRowHeight="12.75"/>
  <cols>
    <col min="1" max="1" width="25.7109375" style="14" customWidth="1"/>
    <col min="2" max="2" width="2.57421875" style="15" customWidth="1"/>
    <col min="3" max="3" width="7.8515625" style="16" customWidth="1"/>
    <col min="4" max="5" width="12.7109375" style="14" hidden="1" customWidth="1"/>
    <col min="6" max="6" width="1.7109375" style="14" customWidth="1"/>
    <col min="7" max="7" width="12.7109375" style="14" customWidth="1"/>
    <col min="8" max="8" width="1.7109375" style="14" customWidth="1"/>
    <col min="9" max="9" width="12.7109375" style="14" customWidth="1"/>
    <col min="10" max="10" width="1.7109375" style="14" customWidth="1"/>
    <col min="11" max="11" width="12.7109375" style="14" customWidth="1"/>
    <col min="12" max="12" width="1.7109375" style="14" customWidth="1"/>
    <col min="13" max="13" width="12.7109375" style="14" customWidth="1"/>
    <col min="14" max="14" width="1.7109375" style="14" customWidth="1"/>
    <col min="15" max="15" width="12.710937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26" width="9.140625" style="14" customWidth="1"/>
    <col min="27" max="28" width="9.8515625" style="14" customWidth="1"/>
    <col min="29" max="16384" width="9.140625" style="14" customWidth="1"/>
  </cols>
  <sheetData>
    <row r="1" spans="1:25" ht="15.75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44</v>
      </c>
      <c r="R3" s="9"/>
      <c r="S3" s="9" t="s">
        <v>44</v>
      </c>
      <c r="T3" s="9"/>
      <c r="U3" s="9" t="s">
        <v>45</v>
      </c>
      <c r="V3" s="9"/>
      <c r="W3" s="9"/>
      <c r="X3" s="9"/>
      <c r="Y3" s="9"/>
    </row>
    <row r="4" spans="1:25" ht="15.75">
      <c r="A4" s="6"/>
      <c r="B4" s="7"/>
      <c r="C4" s="8"/>
      <c r="D4" s="6"/>
      <c r="E4" s="6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46</v>
      </c>
      <c r="R4" s="9"/>
      <c r="S4" s="9" t="s">
        <v>46</v>
      </c>
      <c r="T4" s="9"/>
      <c r="U4" s="9" t="s">
        <v>47</v>
      </c>
      <c r="V4" s="9"/>
      <c r="W4" s="9"/>
      <c r="X4" s="9"/>
      <c r="Y4" s="9"/>
    </row>
    <row r="5" spans="1:25" ht="15.75">
      <c r="A5" s="6"/>
      <c r="B5" s="7"/>
      <c r="C5" s="8"/>
      <c r="D5" s="6"/>
      <c r="E5" s="6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48</v>
      </c>
      <c r="R5" s="9"/>
      <c r="S5" s="9" t="s">
        <v>48</v>
      </c>
      <c r="T5" s="9"/>
      <c r="U5" s="9" t="s">
        <v>49</v>
      </c>
      <c r="V5" s="9"/>
      <c r="W5" s="9" t="s">
        <v>50</v>
      </c>
      <c r="X5" s="9"/>
      <c r="Y5" s="9" t="s">
        <v>51</v>
      </c>
    </row>
    <row r="6" spans="1:25" ht="15.75">
      <c r="A6" s="6"/>
      <c r="B6" s="7"/>
      <c r="C6" s="8"/>
      <c r="D6" s="6"/>
      <c r="E6" s="9" t="s">
        <v>52</v>
      </c>
      <c r="F6" s="6"/>
      <c r="G6" s="9" t="s">
        <v>52</v>
      </c>
      <c r="H6" s="9"/>
      <c r="I6" s="9" t="s">
        <v>52</v>
      </c>
      <c r="J6" s="9"/>
      <c r="K6" s="9" t="s">
        <v>52</v>
      </c>
      <c r="L6" s="9"/>
      <c r="M6" s="9" t="s">
        <v>52</v>
      </c>
      <c r="N6" s="9"/>
      <c r="O6" s="9" t="s">
        <v>52</v>
      </c>
      <c r="P6" s="9"/>
      <c r="Q6" s="9" t="s">
        <v>51</v>
      </c>
      <c r="R6" s="9"/>
      <c r="S6" s="9" t="s">
        <v>53</v>
      </c>
      <c r="T6" s="9"/>
      <c r="U6" s="9" t="s">
        <v>45</v>
      </c>
      <c r="V6" s="9"/>
      <c r="W6" s="9" t="s">
        <v>44</v>
      </c>
      <c r="X6" s="9"/>
      <c r="Y6" s="9" t="s">
        <v>44</v>
      </c>
    </row>
    <row r="7" spans="1:25" ht="15.75">
      <c r="A7" s="6" t="s">
        <v>54</v>
      </c>
      <c r="B7" s="7"/>
      <c r="C7" s="8" t="s">
        <v>14</v>
      </c>
      <c r="D7" s="6"/>
      <c r="E7" s="9">
        <v>2008</v>
      </c>
      <c r="F7" s="6"/>
      <c r="G7" s="9">
        <v>2015</v>
      </c>
      <c r="H7" s="9"/>
      <c r="I7" s="9">
        <v>2016</v>
      </c>
      <c r="J7" s="9"/>
      <c r="K7" s="9">
        <v>2017</v>
      </c>
      <c r="L7" s="9"/>
      <c r="M7" s="9">
        <v>2018</v>
      </c>
      <c r="N7" s="9"/>
      <c r="O7" s="9">
        <v>2019</v>
      </c>
      <c r="P7" s="9"/>
      <c r="Q7" s="9">
        <v>2020</v>
      </c>
      <c r="R7" s="9"/>
      <c r="S7" s="9">
        <v>2020</v>
      </c>
      <c r="T7" s="9"/>
      <c r="U7" s="9">
        <v>2021</v>
      </c>
      <c r="V7" s="9"/>
      <c r="W7" s="9">
        <v>2021</v>
      </c>
      <c r="X7" s="9"/>
      <c r="Y7" s="9">
        <v>2021</v>
      </c>
    </row>
    <row r="8" spans="1:49" ht="16.5" thickBot="1">
      <c r="A8" s="6" t="s">
        <v>177</v>
      </c>
      <c r="B8" s="7" t="s">
        <v>21</v>
      </c>
      <c r="C8" s="8">
        <v>1001</v>
      </c>
      <c r="D8" s="10"/>
      <c r="E8" s="11">
        <v>0</v>
      </c>
      <c r="F8" s="10"/>
      <c r="G8" s="26">
        <v>160150</v>
      </c>
      <c r="H8" s="13"/>
      <c r="I8" s="26">
        <v>93600</v>
      </c>
      <c r="J8" s="13"/>
      <c r="K8" s="26">
        <v>75300</v>
      </c>
      <c r="L8" s="40"/>
      <c r="M8" s="26">
        <v>130369</v>
      </c>
      <c r="N8" s="40"/>
      <c r="O8" s="26">
        <v>115721</v>
      </c>
      <c r="P8" s="9"/>
      <c r="Q8" s="26">
        <v>123379</v>
      </c>
      <c r="R8" s="9"/>
      <c r="S8" s="26">
        <v>123379</v>
      </c>
      <c r="T8" s="9"/>
      <c r="U8" s="130">
        <f>+' Summary'!J8</f>
        <v>144107.30000000005</v>
      </c>
      <c r="V8" s="9"/>
      <c r="W8" s="26">
        <v>0</v>
      </c>
      <c r="X8" s="9"/>
      <c r="Y8" s="26">
        <v>0</v>
      </c>
      <c r="Z8" s="131" t="s">
        <v>178</v>
      </c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</row>
    <row r="9" spans="1:25" ht="16.5" thickTop="1">
      <c r="A9" s="6" t="s">
        <v>179</v>
      </c>
      <c r="B9" s="7"/>
      <c r="C9" s="8"/>
      <c r="D9" s="6"/>
      <c r="E9" s="9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.75">
      <c r="A10" s="14" t="s">
        <v>180</v>
      </c>
      <c r="B10" s="15" t="s">
        <v>21</v>
      </c>
      <c r="C10" s="16">
        <v>1081</v>
      </c>
      <c r="D10" s="17"/>
      <c r="E10" s="18">
        <v>0</v>
      </c>
      <c r="F10" s="17"/>
      <c r="G10" s="18">
        <v>7234</v>
      </c>
      <c r="H10" s="20"/>
      <c r="I10" s="18">
        <v>7233.88</v>
      </c>
      <c r="J10" s="20"/>
      <c r="K10" s="18">
        <v>7234</v>
      </c>
      <c r="L10" s="20"/>
      <c r="M10" s="18">
        <v>0</v>
      </c>
      <c r="N10" s="20"/>
      <c r="O10" s="18">
        <v>0</v>
      </c>
      <c r="P10" s="19"/>
      <c r="Q10" s="18">
        <v>0</v>
      </c>
      <c r="R10" s="19"/>
      <c r="S10" s="18">
        <v>0</v>
      </c>
      <c r="T10" s="19"/>
      <c r="U10" s="39">
        <v>0</v>
      </c>
      <c r="V10" s="19"/>
      <c r="W10" s="111">
        <v>0</v>
      </c>
      <c r="X10" s="19"/>
      <c r="Y10" s="111">
        <v>0</v>
      </c>
    </row>
    <row r="11" spans="1:27" ht="15.75">
      <c r="A11" s="14" t="s">
        <v>181</v>
      </c>
      <c r="B11" s="7"/>
      <c r="C11" s="8"/>
      <c r="D11" s="10"/>
      <c r="E11" s="21"/>
      <c r="F11" s="1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AA11" s="19"/>
    </row>
    <row r="12" spans="1:59" ht="15.75">
      <c r="A12" s="14" t="s">
        <v>177</v>
      </c>
      <c r="B12" s="15" t="s">
        <v>21</v>
      </c>
      <c r="C12" s="16">
        <v>1090</v>
      </c>
      <c r="D12" s="17"/>
      <c r="E12" s="18">
        <v>0</v>
      </c>
      <c r="F12" s="17"/>
      <c r="G12" s="18">
        <v>6178</v>
      </c>
      <c r="H12" s="20"/>
      <c r="I12" s="18">
        <v>5534.88</v>
      </c>
      <c r="J12" s="20"/>
      <c r="K12" s="18">
        <v>8439</v>
      </c>
      <c r="L12" s="20"/>
      <c r="M12" s="18">
        <v>8796</v>
      </c>
      <c r="N12" s="20"/>
      <c r="O12" s="18">
        <v>8754.36</v>
      </c>
      <c r="P12" s="19"/>
      <c r="Q12" s="18">
        <v>8700</v>
      </c>
      <c r="R12" s="19"/>
      <c r="S12" s="18">
        <v>8700</v>
      </c>
      <c r="T12" s="19"/>
      <c r="U12" s="39">
        <v>8700</v>
      </c>
      <c r="V12" s="19"/>
      <c r="W12" s="111">
        <v>0</v>
      </c>
      <c r="X12" s="19"/>
      <c r="Y12" s="111">
        <v>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ht="15.75">
      <c r="A13" s="14" t="s">
        <v>182</v>
      </c>
      <c r="B13" s="7"/>
      <c r="C13" s="8"/>
      <c r="D13" s="10"/>
      <c r="E13" s="22"/>
      <c r="F13" s="1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ht="15.75">
      <c r="A14" s="14" t="s">
        <v>183</v>
      </c>
      <c r="B14" s="15" t="s">
        <v>21</v>
      </c>
      <c r="C14" s="16">
        <v>1120</v>
      </c>
      <c r="D14" s="17"/>
      <c r="E14" s="18">
        <v>0</v>
      </c>
      <c r="F14" s="17"/>
      <c r="G14" s="18">
        <v>267383</v>
      </c>
      <c r="H14" s="20"/>
      <c r="I14" s="18">
        <v>277149.85</v>
      </c>
      <c r="J14" s="20"/>
      <c r="K14" s="18">
        <v>297248</v>
      </c>
      <c r="L14" s="20"/>
      <c r="M14" s="18">
        <v>322338</v>
      </c>
      <c r="N14" s="20"/>
      <c r="O14" s="18">
        <v>332386.59</v>
      </c>
      <c r="P14" s="19"/>
      <c r="Q14" s="18">
        <v>325000</v>
      </c>
      <c r="R14" s="19"/>
      <c r="S14" s="18">
        <v>325000</v>
      </c>
      <c r="T14" s="19"/>
      <c r="U14" s="39">
        <v>195000</v>
      </c>
      <c r="V14" s="19"/>
      <c r="W14" s="111">
        <v>0</v>
      </c>
      <c r="X14" s="19"/>
      <c r="Y14" s="111">
        <v>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ht="15.75">
      <c r="A15" s="14" t="s">
        <v>184</v>
      </c>
      <c r="B15" s="15" t="s">
        <v>21</v>
      </c>
      <c r="C15" s="16">
        <v>1170</v>
      </c>
      <c r="D15" s="17"/>
      <c r="E15" s="18">
        <v>0</v>
      </c>
      <c r="F15" s="17"/>
      <c r="G15" s="18">
        <v>4292</v>
      </c>
      <c r="H15" s="20"/>
      <c r="I15" s="18">
        <v>4289.51</v>
      </c>
      <c r="J15" s="20"/>
      <c r="K15" s="18">
        <v>3996</v>
      </c>
      <c r="L15" s="20"/>
      <c r="M15" s="18">
        <v>3771</v>
      </c>
      <c r="N15" s="20"/>
      <c r="O15" s="18">
        <v>4854.13</v>
      </c>
      <c r="P15" s="19"/>
      <c r="Q15" s="18">
        <v>4750</v>
      </c>
      <c r="R15" s="19"/>
      <c r="S15" s="18">
        <v>4750</v>
      </c>
      <c r="T15" s="19"/>
      <c r="U15" s="39">
        <v>4750</v>
      </c>
      <c r="V15" s="19"/>
      <c r="W15" s="111">
        <v>0</v>
      </c>
      <c r="X15" s="19"/>
      <c r="Y15" s="111"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ht="15.75">
      <c r="A16" s="14" t="s">
        <v>185</v>
      </c>
      <c r="B16" s="15" t="s">
        <v>21</v>
      </c>
      <c r="C16" s="16">
        <v>1189</v>
      </c>
      <c r="D16" s="17"/>
      <c r="E16" s="18">
        <v>0</v>
      </c>
      <c r="F16" s="17"/>
      <c r="G16" s="18">
        <v>0</v>
      </c>
      <c r="H16" s="20"/>
      <c r="I16" s="18">
        <v>0</v>
      </c>
      <c r="J16" s="20"/>
      <c r="K16" s="18">
        <v>0</v>
      </c>
      <c r="L16" s="20"/>
      <c r="M16" s="18">
        <v>0</v>
      </c>
      <c r="N16" s="20"/>
      <c r="O16" s="18">
        <v>0</v>
      </c>
      <c r="P16" s="19"/>
      <c r="Q16" s="18">
        <v>0</v>
      </c>
      <c r="R16" s="19"/>
      <c r="S16" s="18">
        <v>0</v>
      </c>
      <c r="T16" s="19"/>
      <c r="U16" s="39">
        <v>0</v>
      </c>
      <c r="V16" s="19"/>
      <c r="W16" s="111">
        <v>0</v>
      </c>
      <c r="X16" s="19"/>
      <c r="Y16" s="111">
        <v>0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ht="15.75">
      <c r="A17" s="6" t="s">
        <v>186</v>
      </c>
      <c r="B17" s="7"/>
      <c r="C17" s="8"/>
      <c r="D17" s="10"/>
      <c r="E17" s="22"/>
      <c r="F17" s="10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ht="15.75">
      <c r="A18" s="14" t="s">
        <v>187</v>
      </c>
      <c r="B18" s="15" t="s">
        <v>21</v>
      </c>
      <c r="C18" s="16">
        <v>1232</v>
      </c>
      <c r="D18" s="17"/>
      <c r="E18" s="18">
        <v>0</v>
      </c>
      <c r="F18" s="17"/>
      <c r="G18" s="18">
        <v>0</v>
      </c>
      <c r="H18" s="20"/>
      <c r="I18" s="18">
        <v>0</v>
      </c>
      <c r="J18" s="20"/>
      <c r="K18" s="18">
        <v>0</v>
      </c>
      <c r="L18" s="20"/>
      <c r="M18" s="18">
        <v>0</v>
      </c>
      <c r="N18" s="20"/>
      <c r="O18" s="18">
        <v>0</v>
      </c>
      <c r="P18" s="19"/>
      <c r="Q18" s="18">
        <v>0</v>
      </c>
      <c r="R18" s="19"/>
      <c r="S18" s="18">
        <v>0</v>
      </c>
      <c r="T18" s="19"/>
      <c r="U18" s="39">
        <v>0</v>
      </c>
      <c r="V18" s="19"/>
      <c r="W18" s="111">
        <v>0</v>
      </c>
      <c r="X18" s="19"/>
      <c r="Y18" s="111">
        <v>0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ht="15.75">
      <c r="A19" s="14" t="s">
        <v>188</v>
      </c>
      <c r="B19" s="15" t="s">
        <v>21</v>
      </c>
      <c r="C19" s="16">
        <v>1255</v>
      </c>
      <c r="D19" s="17"/>
      <c r="E19" s="18">
        <v>0</v>
      </c>
      <c r="F19" s="17"/>
      <c r="G19" s="18">
        <v>5013</v>
      </c>
      <c r="H19" s="20"/>
      <c r="I19" s="18">
        <v>0</v>
      </c>
      <c r="J19" s="20"/>
      <c r="K19" s="18">
        <v>0</v>
      </c>
      <c r="L19" s="20"/>
      <c r="M19" s="18">
        <v>3258</v>
      </c>
      <c r="N19" s="20"/>
      <c r="O19" s="18">
        <v>1761</v>
      </c>
      <c r="P19" s="19"/>
      <c r="Q19" s="18">
        <v>1750</v>
      </c>
      <c r="R19" s="19"/>
      <c r="S19" s="18">
        <v>1750</v>
      </c>
      <c r="T19" s="19"/>
      <c r="U19" s="39">
        <v>1750</v>
      </c>
      <c r="V19" s="19"/>
      <c r="W19" s="111">
        <v>0</v>
      </c>
      <c r="X19" s="19"/>
      <c r="Y19" s="111">
        <v>0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ht="15.75">
      <c r="A20" s="14" t="s">
        <v>189</v>
      </c>
      <c r="B20" s="15" t="s">
        <v>21</v>
      </c>
      <c r="C20" s="16">
        <v>1550</v>
      </c>
      <c r="D20" s="17"/>
      <c r="E20" s="18">
        <v>0</v>
      </c>
      <c r="F20" s="17"/>
      <c r="G20" s="18">
        <v>1397</v>
      </c>
      <c r="H20" s="20"/>
      <c r="I20" s="18">
        <v>120</v>
      </c>
      <c r="J20" s="20"/>
      <c r="K20" s="18">
        <v>0</v>
      </c>
      <c r="L20" s="20"/>
      <c r="M20" s="18">
        <v>195</v>
      </c>
      <c r="N20" s="20"/>
      <c r="O20" s="18">
        <v>0</v>
      </c>
      <c r="P20" s="19"/>
      <c r="Q20" s="18">
        <v>0</v>
      </c>
      <c r="R20" s="19"/>
      <c r="S20" s="18">
        <v>0</v>
      </c>
      <c r="T20" s="19"/>
      <c r="U20" s="39">
        <v>0</v>
      </c>
      <c r="V20" s="19"/>
      <c r="W20" s="111">
        <v>0</v>
      </c>
      <c r="X20" s="19"/>
      <c r="Y20" s="111">
        <v>0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ht="15.75">
      <c r="A21" s="14" t="s">
        <v>190</v>
      </c>
      <c r="B21" s="15" t="s">
        <v>21</v>
      </c>
      <c r="C21" s="16">
        <v>1560</v>
      </c>
      <c r="D21" s="17"/>
      <c r="E21" s="18">
        <v>0</v>
      </c>
      <c r="F21" s="17"/>
      <c r="G21" s="18">
        <v>0</v>
      </c>
      <c r="H21" s="20"/>
      <c r="I21" s="18">
        <v>0</v>
      </c>
      <c r="J21" s="20"/>
      <c r="K21" s="18">
        <v>0</v>
      </c>
      <c r="L21" s="20"/>
      <c r="M21" s="18">
        <v>0</v>
      </c>
      <c r="N21" s="20"/>
      <c r="O21" s="18">
        <v>0</v>
      </c>
      <c r="P21" s="19"/>
      <c r="Q21" s="18">
        <v>0</v>
      </c>
      <c r="R21" s="19"/>
      <c r="S21" s="18">
        <v>0</v>
      </c>
      <c r="T21" s="19"/>
      <c r="U21" s="39">
        <v>0</v>
      </c>
      <c r="V21" s="19"/>
      <c r="W21" s="111">
        <v>0</v>
      </c>
      <c r="X21" s="19"/>
      <c r="Y21" s="111">
        <v>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ht="15.75">
      <c r="A22" s="14" t="s">
        <v>191</v>
      </c>
      <c r="B22" s="15" t="s">
        <v>21</v>
      </c>
      <c r="C22" s="16">
        <v>2001</v>
      </c>
      <c r="D22" s="17"/>
      <c r="E22" s="18">
        <v>0</v>
      </c>
      <c r="F22" s="17"/>
      <c r="G22" s="18">
        <v>16746</v>
      </c>
      <c r="H22" s="20"/>
      <c r="I22" s="18">
        <v>26330</v>
      </c>
      <c r="J22" s="20"/>
      <c r="K22" s="18">
        <v>26704</v>
      </c>
      <c r="L22" s="20"/>
      <c r="M22" s="18">
        <v>23851</v>
      </c>
      <c r="N22" s="20"/>
      <c r="O22" s="18">
        <v>16971</v>
      </c>
      <c r="P22" s="19"/>
      <c r="Q22" s="18">
        <v>16000</v>
      </c>
      <c r="R22" s="19"/>
      <c r="S22" s="18">
        <v>16000</v>
      </c>
      <c r="T22" s="19"/>
      <c r="U22" s="39">
        <v>16000</v>
      </c>
      <c r="V22" s="19"/>
      <c r="W22" s="111">
        <v>0</v>
      </c>
      <c r="X22" s="19"/>
      <c r="Y22" s="111">
        <v>0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ht="15.75">
      <c r="A23" s="14" t="s">
        <v>192</v>
      </c>
      <c r="B23" s="15" t="s">
        <v>21</v>
      </c>
      <c r="C23" s="16">
        <v>2012</v>
      </c>
      <c r="D23" s="17"/>
      <c r="E23" s="18">
        <v>0</v>
      </c>
      <c r="F23" s="17"/>
      <c r="G23" s="18">
        <v>0</v>
      </c>
      <c r="H23" s="20"/>
      <c r="I23" s="18">
        <v>0</v>
      </c>
      <c r="J23" s="20"/>
      <c r="K23" s="18">
        <v>0</v>
      </c>
      <c r="L23" s="20"/>
      <c r="M23" s="18">
        <v>0</v>
      </c>
      <c r="N23" s="20"/>
      <c r="O23" s="18">
        <v>0</v>
      </c>
      <c r="P23" s="19"/>
      <c r="Q23" s="18">
        <v>0</v>
      </c>
      <c r="R23" s="19"/>
      <c r="S23" s="18">
        <v>0</v>
      </c>
      <c r="T23" s="19"/>
      <c r="U23" s="39">
        <v>0</v>
      </c>
      <c r="V23" s="19"/>
      <c r="W23" s="111">
        <v>0</v>
      </c>
      <c r="X23" s="19"/>
      <c r="Y23" s="111">
        <v>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ht="15.75">
      <c r="A24" s="14" t="s">
        <v>193</v>
      </c>
      <c r="B24" s="15" t="s">
        <v>21</v>
      </c>
      <c r="C24" s="16">
        <v>2012.2</v>
      </c>
      <c r="D24" s="17"/>
      <c r="E24" s="23">
        <v>0</v>
      </c>
      <c r="F24" s="17"/>
      <c r="G24" s="23">
        <v>0</v>
      </c>
      <c r="H24" s="20"/>
      <c r="I24" s="23">
        <v>0</v>
      </c>
      <c r="J24" s="20"/>
      <c r="K24" s="23">
        <v>0</v>
      </c>
      <c r="L24" s="20"/>
      <c r="M24" s="23">
        <v>554</v>
      </c>
      <c r="N24" s="20"/>
      <c r="O24" s="23">
        <v>706</v>
      </c>
      <c r="P24" s="19"/>
      <c r="Q24" s="23">
        <v>0</v>
      </c>
      <c r="R24" s="19"/>
      <c r="S24" s="23">
        <v>0</v>
      </c>
      <c r="T24" s="19"/>
      <c r="U24" s="41">
        <v>0</v>
      </c>
      <c r="V24" s="19"/>
      <c r="W24" s="112">
        <v>0</v>
      </c>
      <c r="X24" s="19"/>
      <c r="Y24" s="112">
        <v>0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:59" ht="15.75">
      <c r="A25" s="14" t="s">
        <v>194</v>
      </c>
      <c r="B25" s="15" t="s">
        <v>21</v>
      </c>
      <c r="C25" s="16">
        <v>2025</v>
      </c>
      <c r="D25" s="17"/>
      <c r="E25" s="18">
        <v>0</v>
      </c>
      <c r="F25" s="17"/>
      <c r="G25" s="18">
        <v>0</v>
      </c>
      <c r="H25" s="20"/>
      <c r="I25" s="18">
        <v>0</v>
      </c>
      <c r="J25" s="20"/>
      <c r="K25" s="18">
        <v>0</v>
      </c>
      <c r="L25" s="20"/>
      <c r="M25" s="18">
        <v>0</v>
      </c>
      <c r="N25" s="20"/>
      <c r="O25" s="18">
        <v>0</v>
      </c>
      <c r="P25" s="19"/>
      <c r="Q25" s="18">
        <v>0</v>
      </c>
      <c r="R25" s="19"/>
      <c r="S25" s="18">
        <v>0</v>
      </c>
      <c r="T25" s="19"/>
      <c r="U25" s="39">
        <v>0</v>
      </c>
      <c r="V25" s="19"/>
      <c r="W25" s="111">
        <v>0</v>
      </c>
      <c r="X25" s="19"/>
      <c r="Y25" s="111">
        <v>0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:59" ht="15.75">
      <c r="A26" s="14" t="s">
        <v>195</v>
      </c>
      <c r="B26" s="15" t="s">
        <v>21</v>
      </c>
      <c r="C26" s="16">
        <v>2090</v>
      </c>
      <c r="D26" s="17"/>
      <c r="E26" s="18">
        <v>0</v>
      </c>
      <c r="F26" s="17"/>
      <c r="G26" s="18">
        <v>0</v>
      </c>
      <c r="H26" s="20"/>
      <c r="I26" s="18">
        <v>0</v>
      </c>
      <c r="J26" s="20"/>
      <c r="K26" s="18">
        <v>0</v>
      </c>
      <c r="L26" s="20"/>
      <c r="M26" s="18">
        <v>0</v>
      </c>
      <c r="N26" s="20"/>
      <c r="O26" s="18">
        <v>0</v>
      </c>
      <c r="P26" s="19"/>
      <c r="Q26" s="18">
        <v>0</v>
      </c>
      <c r="R26" s="19"/>
      <c r="S26" s="18">
        <v>0</v>
      </c>
      <c r="T26" s="19"/>
      <c r="U26" s="39">
        <v>0</v>
      </c>
      <c r="V26" s="19"/>
      <c r="W26" s="111">
        <v>0</v>
      </c>
      <c r="X26" s="19"/>
      <c r="Y26" s="111">
        <v>0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ht="15.75">
      <c r="A27" s="14" t="s">
        <v>196</v>
      </c>
      <c r="B27" s="15" t="s">
        <v>21</v>
      </c>
      <c r="C27" s="16">
        <v>2110</v>
      </c>
      <c r="D27" s="17"/>
      <c r="E27" s="18">
        <v>0</v>
      </c>
      <c r="F27" s="17"/>
      <c r="G27" s="18">
        <v>288</v>
      </c>
      <c r="H27" s="20"/>
      <c r="I27" s="18">
        <v>151.76</v>
      </c>
      <c r="J27" s="20"/>
      <c r="K27" s="18">
        <v>0</v>
      </c>
      <c r="L27" s="20"/>
      <c r="M27" s="18">
        <v>165</v>
      </c>
      <c r="N27" s="20"/>
      <c r="O27" s="18">
        <v>0</v>
      </c>
      <c r="P27" s="19"/>
      <c r="Q27" s="18">
        <v>250</v>
      </c>
      <c r="R27" s="19"/>
      <c r="S27" s="18">
        <v>250</v>
      </c>
      <c r="T27" s="19"/>
      <c r="U27" s="39">
        <v>250</v>
      </c>
      <c r="V27" s="19"/>
      <c r="W27" s="111">
        <v>0</v>
      </c>
      <c r="X27" s="19"/>
      <c r="Y27" s="111">
        <v>0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ht="15.75">
      <c r="A28" s="14" t="s">
        <v>197</v>
      </c>
      <c r="B28" s="15" t="s">
        <v>21</v>
      </c>
      <c r="C28" s="16">
        <v>2115</v>
      </c>
      <c r="D28" s="17"/>
      <c r="E28" s="18">
        <v>0</v>
      </c>
      <c r="F28" s="17"/>
      <c r="G28" s="18">
        <v>1731</v>
      </c>
      <c r="H28" s="20"/>
      <c r="I28" s="18">
        <v>2447.53</v>
      </c>
      <c r="J28" s="20"/>
      <c r="K28" s="18">
        <v>3301</v>
      </c>
      <c r="L28" s="20"/>
      <c r="M28" s="18">
        <v>2404</v>
      </c>
      <c r="N28" s="20"/>
      <c r="O28" s="18">
        <v>1703.55</v>
      </c>
      <c r="P28" s="19"/>
      <c r="Q28" s="18">
        <v>1750</v>
      </c>
      <c r="R28" s="19"/>
      <c r="S28" s="18">
        <v>1750</v>
      </c>
      <c r="T28" s="19"/>
      <c r="U28" s="39">
        <v>1750</v>
      </c>
      <c r="V28" s="19"/>
      <c r="W28" s="111">
        <v>0</v>
      </c>
      <c r="X28" s="19"/>
      <c r="Y28" s="111">
        <v>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ht="15.75">
      <c r="A29" s="14" t="s">
        <v>198</v>
      </c>
      <c r="B29" s="15" t="s">
        <v>21</v>
      </c>
      <c r="C29" s="16">
        <v>2130</v>
      </c>
      <c r="D29" s="17"/>
      <c r="E29" s="18">
        <v>0</v>
      </c>
      <c r="F29" s="17"/>
      <c r="G29" s="18">
        <v>0</v>
      </c>
      <c r="H29" s="20"/>
      <c r="I29" s="18">
        <v>0</v>
      </c>
      <c r="J29" s="20"/>
      <c r="K29" s="18">
        <v>0</v>
      </c>
      <c r="L29" s="20"/>
      <c r="M29" s="18">
        <v>0</v>
      </c>
      <c r="N29" s="20"/>
      <c r="O29" s="18">
        <v>0</v>
      </c>
      <c r="P29" s="19"/>
      <c r="Q29" s="18">
        <v>0</v>
      </c>
      <c r="R29" s="19"/>
      <c r="S29" s="18">
        <v>0</v>
      </c>
      <c r="T29" s="19"/>
      <c r="U29" s="39">
        <v>0</v>
      </c>
      <c r="V29" s="19"/>
      <c r="W29" s="111">
        <v>0</v>
      </c>
      <c r="X29" s="19"/>
      <c r="Y29" s="111">
        <v>0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ht="15.75">
      <c r="A30" s="14" t="s">
        <v>199</v>
      </c>
      <c r="B30" s="15" t="s">
        <v>21</v>
      </c>
      <c r="C30" s="16">
        <v>2190</v>
      </c>
      <c r="D30" s="17"/>
      <c r="E30" s="18">
        <v>0</v>
      </c>
      <c r="F30" s="17"/>
      <c r="G30" s="18">
        <v>0</v>
      </c>
      <c r="H30" s="20"/>
      <c r="I30" s="18">
        <v>0</v>
      </c>
      <c r="J30" s="20"/>
      <c r="K30" s="18">
        <v>0</v>
      </c>
      <c r="L30" s="20"/>
      <c r="M30" s="18">
        <v>0</v>
      </c>
      <c r="N30" s="20"/>
      <c r="O30" s="18">
        <v>0</v>
      </c>
      <c r="P30" s="19"/>
      <c r="Q30" s="18">
        <v>0</v>
      </c>
      <c r="R30" s="19"/>
      <c r="S30" s="18">
        <v>0</v>
      </c>
      <c r="T30" s="19"/>
      <c r="U30" s="39">
        <v>0</v>
      </c>
      <c r="V30" s="19"/>
      <c r="W30" s="111">
        <v>0</v>
      </c>
      <c r="X30" s="19"/>
      <c r="Y30" s="111">
        <v>0</v>
      </c>
      <c r="Z30" s="19"/>
      <c r="AA30" s="19"/>
      <c r="AB30" s="46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ht="15.75">
      <c r="A31" s="14" t="s">
        <v>200</v>
      </c>
      <c r="B31" s="15" t="s">
        <v>21</v>
      </c>
      <c r="C31" s="16">
        <v>2192</v>
      </c>
      <c r="D31" s="17"/>
      <c r="E31" s="18">
        <v>0</v>
      </c>
      <c r="F31" s="17"/>
      <c r="G31" s="18">
        <v>0</v>
      </c>
      <c r="H31" s="20"/>
      <c r="I31" s="18">
        <v>0</v>
      </c>
      <c r="J31" s="20"/>
      <c r="K31" s="18">
        <v>0</v>
      </c>
      <c r="L31" s="20"/>
      <c r="M31" s="18">
        <v>0</v>
      </c>
      <c r="N31" s="20"/>
      <c r="O31" s="18">
        <v>0</v>
      </c>
      <c r="P31" s="19"/>
      <c r="Q31" s="18">
        <v>0</v>
      </c>
      <c r="R31" s="19"/>
      <c r="S31" s="18">
        <v>0</v>
      </c>
      <c r="T31" s="19"/>
      <c r="U31" s="39">
        <v>0</v>
      </c>
      <c r="V31" s="19"/>
      <c r="W31" s="111">
        <v>0</v>
      </c>
      <c r="X31" s="19"/>
      <c r="Y31" s="111">
        <v>0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ht="15.75">
      <c r="A32" s="14" t="s">
        <v>201</v>
      </c>
      <c r="B32" s="15" t="s">
        <v>21</v>
      </c>
      <c r="C32" s="16">
        <v>2290</v>
      </c>
      <c r="D32" s="17"/>
      <c r="E32" s="18">
        <v>0</v>
      </c>
      <c r="F32" s="17"/>
      <c r="G32" s="18">
        <v>0</v>
      </c>
      <c r="H32" s="20"/>
      <c r="I32" s="18">
        <v>0</v>
      </c>
      <c r="J32" s="20"/>
      <c r="K32" s="18">
        <v>0</v>
      </c>
      <c r="L32" s="20"/>
      <c r="M32" s="18">
        <v>0</v>
      </c>
      <c r="N32" s="20"/>
      <c r="O32" s="18">
        <v>0</v>
      </c>
      <c r="P32" s="19"/>
      <c r="Q32" s="18">
        <v>0</v>
      </c>
      <c r="R32" s="19"/>
      <c r="S32" s="18">
        <v>0</v>
      </c>
      <c r="T32" s="19"/>
      <c r="U32" s="39">
        <v>0</v>
      </c>
      <c r="V32" s="19"/>
      <c r="W32" s="111">
        <v>0</v>
      </c>
      <c r="X32" s="19"/>
      <c r="Y32" s="111">
        <v>0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ht="15.75">
      <c r="A33" s="6"/>
      <c r="B33" s="7"/>
      <c r="C33" s="8"/>
      <c r="D33" s="10"/>
      <c r="E33" s="22"/>
      <c r="F33" s="10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15.75">
      <c r="A34" s="6" t="s">
        <v>202</v>
      </c>
      <c r="B34" s="7"/>
      <c r="C34" s="8"/>
      <c r="D34" s="10"/>
      <c r="E34" s="22"/>
      <c r="F34" s="1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ht="15.75">
      <c r="A35" s="6" t="s">
        <v>203</v>
      </c>
      <c r="B35" s="7"/>
      <c r="C35" s="8"/>
      <c r="D35" s="10"/>
      <c r="E35" s="22"/>
      <c r="F35" s="10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ht="15.75">
      <c r="A36" s="14" t="s">
        <v>204</v>
      </c>
      <c r="B36" s="15" t="s">
        <v>21</v>
      </c>
      <c r="C36" s="16">
        <v>2401</v>
      </c>
      <c r="D36" s="17"/>
      <c r="E36" s="18">
        <v>0</v>
      </c>
      <c r="F36" s="17"/>
      <c r="G36" s="18">
        <v>1944</v>
      </c>
      <c r="H36" s="20"/>
      <c r="I36" s="18">
        <v>1924.18</v>
      </c>
      <c r="J36" s="20"/>
      <c r="K36" s="18">
        <v>2580</v>
      </c>
      <c r="L36" s="20"/>
      <c r="M36" s="18">
        <v>10901</v>
      </c>
      <c r="N36" s="20"/>
      <c r="O36" s="18">
        <v>15914</v>
      </c>
      <c r="P36" s="19"/>
      <c r="Q36" s="18">
        <v>15000</v>
      </c>
      <c r="R36" s="19"/>
      <c r="S36" s="18">
        <v>15000</v>
      </c>
      <c r="T36" s="19"/>
      <c r="U36" s="39">
        <v>3000</v>
      </c>
      <c r="V36" s="19"/>
      <c r="W36" s="111">
        <v>0</v>
      </c>
      <c r="X36" s="19"/>
      <c r="Y36" s="111">
        <v>0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ht="15.75">
      <c r="A37" s="14" t="s">
        <v>205</v>
      </c>
      <c r="B37" s="15" t="s">
        <v>21</v>
      </c>
      <c r="C37" s="16">
        <v>2410</v>
      </c>
      <c r="D37" s="17"/>
      <c r="E37" s="18">
        <v>0</v>
      </c>
      <c r="F37" s="17"/>
      <c r="G37" s="18">
        <v>0</v>
      </c>
      <c r="H37" s="20"/>
      <c r="I37" s="18">
        <v>0</v>
      </c>
      <c r="J37" s="20"/>
      <c r="K37" s="18">
        <v>0</v>
      </c>
      <c r="L37" s="20"/>
      <c r="M37" s="18">
        <v>0</v>
      </c>
      <c r="N37" s="20"/>
      <c r="O37" s="18">
        <v>0</v>
      </c>
      <c r="P37" s="19"/>
      <c r="Q37" s="18">
        <v>0</v>
      </c>
      <c r="R37" s="19"/>
      <c r="S37" s="18">
        <v>0</v>
      </c>
      <c r="T37" s="19"/>
      <c r="U37" s="39">
        <v>0</v>
      </c>
      <c r="V37" s="19"/>
      <c r="W37" s="111">
        <v>0</v>
      </c>
      <c r="X37" s="19"/>
      <c r="Y37" s="111">
        <v>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15.75">
      <c r="A38" s="6"/>
      <c r="B38" s="7"/>
      <c r="C38" s="8"/>
      <c r="D38" s="10"/>
      <c r="E38" s="22"/>
      <c r="F38" s="1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ht="15.75">
      <c r="A39" s="6" t="s">
        <v>206</v>
      </c>
      <c r="B39" s="7"/>
      <c r="C39" s="8"/>
      <c r="D39" s="10"/>
      <c r="E39" s="22"/>
      <c r="F39" s="10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15.75">
      <c r="A40" s="14" t="s">
        <v>207</v>
      </c>
      <c r="B40" s="15" t="s">
        <v>21</v>
      </c>
      <c r="C40" s="16">
        <v>2501</v>
      </c>
      <c r="D40" s="17"/>
      <c r="E40" s="18">
        <v>0</v>
      </c>
      <c r="F40" s="17"/>
      <c r="G40" s="18">
        <v>0</v>
      </c>
      <c r="H40" s="20"/>
      <c r="I40" s="18">
        <v>0</v>
      </c>
      <c r="J40" s="20"/>
      <c r="K40" s="18">
        <v>0</v>
      </c>
      <c r="L40" s="20"/>
      <c r="M40" s="18">
        <v>0</v>
      </c>
      <c r="N40" s="20"/>
      <c r="O40" s="18">
        <v>0</v>
      </c>
      <c r="P40" s="19"/>
      <c r="Q40" s="18">
        <v>0</v>
      </c>
      <c r="R40" s="19"/>
      <c r="S40" s="18">
        <v>0</v>
      </c>
      <c r="T40" s="19"/>
      <c r="U40" s="39">
        <v>0</v>
      </c>
      <c r="V40" s="19"/>
      <c r="W40" s="111">
        <v>0</v>
      </c>
      <c r="X40" s="19"/>
      <c r="Y40" s="111">
        <v>0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ht="15.75">
      <c r="A41" s="14" t="s">
        <v>208</v>
      </c>
      <c r="B41" s="15" t="s">
        <v>21</v>
      </c>
      <c r="C41" s="16">
        <v>2530</v>
      </c>
      <c r="D41" s="17"/>
      <c r="E41" s="18">
        <v>0</v>
      </c>
      <c r="F41" s="17"/>
      <c r="G41" s="18">
        <v>0</v>
      </c>
      <c r="H41" s="20"/>
      <c r="I41" s="18">
        <v>0</v>
      </c>
      <c r="J41" s="20"/>
      <c r="K41" s="18">
        <v>0</v>
      </c>
      <c r="L41" s="20"/>
      <c r="M41" s="18">
        <v>0</v>
      </c>
      <c r="N41" s="20"/>
      <c r="O41" s="18">
        <v>0</v>
      </c>
      <c r="P41" s="19"/>
      <c r="Q41" s="18">
        <v>0</v>
      </c>
      <c r="R41" s="19"/>
      <c r="S41" s="18">
        <v>0</v>
      </c>
      <c r="T41" s="19"/>
      <c r="U41" s="39">
        <v>0</v>
      </c>
      <c r="V41" s="19"/>
      <c r="W41" s="111">
        <v>0</v>
      </c>
      <c r="X41" s="19"/>
      <c r="Y41" s="111">
        <v>0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ht="15.75">
      <c r="A42" s="14" t="s">
        <v>209</v>
      </c>
      <c r="B42" s="15" t="s">
        <v>21</v>
      </c>
      <c r="C42" s="16">
        <v>2540</v>
      </c>
      <c r="D42" s="17"/>
      <c r="E42" s="18">
        <v>0</v>
      </c>
      <c r="F42" s="17"/>
      <c r="G42" s="18">
        <v>0</v>
      </c>
      <c r="H42" s="20"/>
      <c r="I42" s="18">
        <v>0</v>
      </c>
      <c r="J42" s="20"/>
      <c r="K42" s="18">
        <v>0</v>
      </c>
      <c r="L42" s="20"/>
      <c r="M42" s="18">
        <v>0</v>
      </c>
      <c r="N42" s="20"/>
      <c r="O42" s="18">
        <v>0</v>
      </c>
      <c r="P42" s="19"/>
      <c r="Q42" s="18">
        <v>0</v>
      </c>
      <c r="R42" s="19"/>
      <c r="S42" s="18">
        <v>0</v>
      </c>
      <c r="T42" s="19"/>
      <c r="U42" s="39">
        <v>0</v>
      </c>
      <c r="V42" s="19"/>
      <c r="W42" s="111">
        <v>0</v>
      </c>
      <c r="X42" s="19"/>
      <c r="Y42" s="111">
        <v>0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15.75">
      <c r="A43" s="14" t="s">
        <v>210</v>
      </c>
      <c r="B43" s="15" t="s">
        <v>21</v>
      </c>
      <c r="C43" s="16">
        <v>2544</v>
      </c>
      <c r="D43" s="17"/>
      <c r="E43" s="18">
        <v>0</v>
      </c>
      <c r="F43" s="17"/>
      <c r="G43" s="18">
        <v>0</v>
      </c>
      <c r="H43" s="20"/>
      <c r="I43" s="18">
        <v>0</v>
      </c>
      <c r="J43" s="20"/>
      <c r="K43" s="18">
        <v>0</v>
      </c>
      <c r="L43" s="20"/>
      <c r="M43" s="18">
        <v>0</v>
      </c>
      <c r="N43" s="20"/>
      <c r="O43" s="18">
        <v>0</v>
      </c>
      <c r="P43" s="19"/>
      <c r="Q43" s="18">
        <v>0</v>
      </c>
      <c r="R43" s="19"/>
      <c r="S43" s="18">
        <v>0</v>
      </c>
      <c r="T43" s="19"/>
      <c r="U43" s="39">
        <v>0</v>
      </c>
      <c r="V43" s="19">
        <v>5</v>
      </c>
      <c r="W43" s="111">
        <v>0</v>
      </c>
      <c r="X43" s="19"/>
      <c r="Y43" s="111">
        <v>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15.75">
      <c r="A44" s="14" t="s">
        <v>211</v>
      </c>
      <c r="B44" s="15" t="s">
        <v>21</v>
      </c>
      <c r="C44" s="16">
        <v>2555</v>
      </c>
      <c r="D44" s="17"/>
      <c r="E44" s="18">
        <v>0</v>
      </c>
      <c r="F44" s="17"/>
      <c r="G44" s="18">
        <v>24922</v>
      </c>
      <c r="H44" s="20"/>
      <c r="I44" s="18">
        <v>33693</v>
      </c>
      <c r="J44" s="20"/>
      <c r="K44" s="18">
        <v>31375</v>
      </c>
      <c r="L44" s="20"/>
      <c r="M44" s="18">
        <v>36216</v>
      </c>
      <c r="N44" s="20"/>
      <c r="O44" s="18">
        <v>34467.9</v>
      </c>
      <c r="P44" s="19"/>
      <c r="Q44" s="18">
        <v>29000</v>
      </c>
      <c r="R44" s="19"/>
      <c r="S44" s="18">
        <v>29000</v>
      </c>
      <c r="T44" s="19"/>
      <c r="U44" s="39">
        <v>41000</v>
      </c>
      <c r="V44" s="19"/>
      <c r="W44" s="111">
        <v>0</v>
      </c>
      <c r="X44" s="19"/>
      <c r="Y44" s="111">
        <v>0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15.75">
      <c r="A45" s="14" t="s">
        <v>212</v>
      </c>
      <c r="B45" s="15" t="s">
        <v>21</v>
      </c>
      <c r="C45" s="16">
        <v>2590</v>
      </c>
      <c r="D45" s="17"/>
      <c r="E45" s="18">
        <v>0</v>
      </c>
      <c r="F45" s="17"/>
      <c r="G45" s="18">
        <v>0</v>
      </c>
      <c r="H45" s="20"/>
      <c r="I45" s="18">
        <v>0</v>
      </c>
      <c r="J45" s="20"/>
      <c r="K45" s="18">
        <v>0</v>
      </c>
      <c r="L45" s="20"/>
      <c r="M45" s="18">
        <v>0</v>
      </c>
      <c r="N45" s="20"/>
      <c r="O45" s="18">
        <v>0</v>
      </c>
      <c r="P45" s="19"/>
      <c r="Q45" s="18">
        <v>0</v>
      </c>
      <c r="R45" s="19"/>
      <c r="S45" s="18">
        <v>0</v>
      </c>
      <c r="T45" s="19"/>
      <c r="U45" s="39">
        <v>0</v>
      </c>
      <c r="V45" s="19"/>
      <c r="W45" s="111">
        <v>0</v>
      </c>
      <c r="X45" s="19"/>
      <c r="Y45" s="111">
        <v>0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ht="15.75">
      <c r="A46" s="6"/>
      <c r="B46" s="7"/>
      <c r="C46" s="8"/>
      <c r="D46" s="10"/>
      <c r="E46" s="22"/>
      <c r="F46" s="1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ht="15.75">
      <c r="A47" s="6" t="s">
        <v>213</v>
      </c>
      <c r="B47" s="7"/>
      <c r="C47" s="8"/>
      <c r="D47" s="10"/>
      <c r="E47" s="22"/>
      <c r="F47" s="1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ht="15.75">
      <c r="A48" s="14" t="s">
        <v>214</v>
      </c>
      <c r="B48" s="15" t="s">
        <v>21</v>
      </c>
      <c r="C48" s="16">
        <v>2610</v>
      </c>
      <c r="D48" s="17"/>
      <c r="E48" s="18">
        <v>0</v>
      </c>
      <c r="F48" s="17"/>
      <c r="G48" s="18">
        <v>14042</v>
      </c>
      <c r="H48" s="20"/>
      <c r="I48" s="18">
        <v>22606</v>
      </c>
      <c r="J48" s="20"/>
      <c r="K48" s="18">
        <v>17504</v>
      </c>
      <c r="L48" s="20"/>
      <c r="M48" s="18">
        <v>32527</v>
      </c>
      <c r="N48" s="20"/>
      <c r="O48" s="18">
        <v>25974.75</v>
      </c>
      <c r="P48" s="19"/>
      <c r="Q48" s="18">
        <v>18500</v>
      </c>
      <c r="R48" s="19"/>
      <c r="S48" s="18">
        <v>18500</v>
      </c>
      <c r="T48" s="19"/>
      <c r="U48" s="39">
        <v>18500</v>
      </c>
      <c r="V48" s="19"/>
      <c r="W48" s="111">
        <v>0</v>
      </c>
      <c r="X48" s="19"/>
      <c r="Y48" s="111">
        <v>0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ht="15.75">
      <c r="A49" s="14" t="s">
        <v>215</v>
      </c>
      <c r="B49" s="15" t="s">
        <v>21</v>
      </c>
      <c r="C49" s="16">
        <v>2611</v>
      </c>
      <c r="D49" s="17"/>
      <c r="E49" s="18">
        <v>0</v>
      </c>
      <c r="F49" s="17"/>
      <c r="G49" s="18">
        <v>0</v>
      </c>
      <c r="H49" s="20"/>
      <c r="I49" s="18">
        <v>0</v>
      </c>
      <c r="J49" s="20"/>
      <c r="K49" s="18">
        <v>0</v>
      </c>
      <c r="L49" s="20"/>
      <c r="M49" s="18">
        <v>0</v>
      </c>
      <c r="N49" s="20"/>
      <c r="O49" s="18">
        <v>0</v>
      </c>
      <c r="P49" s="19"/>
      <c r="Q49" s="18">
        <v>0</v>
      </c>
      <c r="R49" s="19"/>
      <c r="S49" s="18">
        <v>0</v>
      </c>
      <c r="T49" s="19"/>
      <c r="U49" s="39">
        <v>0</v>
      </c>
      <c r="V49" s="19"/>
      <c r="W49" s="111">
        <v>0</v>
      </c>
      <c r="X49" s="19"/>
      <c r="Y49" s="111">
        <v>0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ht="15.75">
      <c r="A50" s="6"/>
      <c r="B50" s="7"/>
      <c r="C50" s="8"/>
      <c r="D50" s="10"/>
      <c r="E50" s="22"/>
      <c r="F50" s="1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ht="15.75">
      <c r="A51" s="6" t="s">
        <v>216</v>
      </c>
      <c r="B51" s="7"/>
      <c r="C51" s="8"/>
      <c r="D51" s="10"/>
      <c r="E51" s="22"/>
      <c r="F51" s="10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ht="15.75">
      <c r="A52" s="6" t="s">
        <v>217</v>
      </c>
      <c r="B52" s="7"/>
      <c r="C52" s="8"/>
      <c r="D52" s="10"/>
      <c r="E52" s="22"/>
      <c r="F52" s="1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ht="15.75">
      <c r="A53" s="6" t="s">
        <v>218</v>
      </c>
      <c r="B53" s="7"/>
      <c r="C53" s="8"/>
      <c r="D53" s="10"/>
      <c r="E53" s="22"/>
      <c r="F53" s="1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ht="15.75">
      <c r="A54" s="14" t="s">
        <v>219</v>
      </c>
      <c r="B54" s="15" t="s">
        <v>21</v>
      </c>
      <c r="C54" s="16">
        <v>2650</v>
      </c>
      <c r="D54" s="17"/>
      <c r="E54" s="18">
        <v>0</v>
      </c>
      <c r="F54" s="17"/>
      <c r="G54" s="18">
        <v>0</v>
      </c>
      <c r="H54" s="20"/>
      <c r="I54" s="18">
        <v>0</v>
      </c>
      <c r="J54" s="20"/>
      <c r="K54" s="18">
        <v>0</v>
      </c>
      <c r="L54" s="20"/>
      <c r="M54" s="18">
        <v>0</v>
      </c>
      <c r="N54" s="20"/>
      <c r="O54" s="18">
        <v>0</v>
      </c>
      <c r="P54" s="19"/>
      <c r="Q54" s="18">
        <v>0</v>
      </c>
      <c r="R54" s="19"/>
      <c r="S54" s="18">
        <v>0</v>
      </c>
      <c r="T54" s="19"/>
      <c r="U54" s="39">
        <v>0</v>
      </c>
      <c r="V54" s="19"/>
      <c r="W54" s="111">
        <v>0</v>
      </c>
      <c r="X54" s="19"/>
      <c r="Y54" s="111">
        <v>0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ht="15.75">
      <c r="A55" s="14" t="s">
        <v>220</v>
      </c>
      <c r="B55" s="15" t="s">
        <v>21</v>
      </c>
      <c r="C55" s="16">
        <v>2655</v>
      </c>
      <c r="D55" s="17"/>
      <c r="E55" s="18">
        <v>0</v>
      </c>
      <c r="F55" s="17"/>
      <c r="G55" s="18">
        <v>0</v>
      </c>
      <c r="H55" s="20"/>
      <c r="I55" s="18">
        <v>0</v>
      </c>
      <c r="J55" s="20"/>
      <c r="K55" s="18">
        <v>0</v>
      </c>
      <c r="L55" s="20"/>
      <c r="M55" s="18">
        <v>0</v>
      </c>
      <c r="N55" s="20"/>
      <c r="O55" s="18">
        <v>0</v>
      </c>
      <c r="P55" s="19"/>
      <c r="Q55" s="18">
        <v>0</v>
      </c>
      <c r="R55" s="19"/>
      <c r="S55" s="18">
        <v>0</v>
      </c>
      <c r="T55" s="19"/>
      <c r="U55" s="39">
        <v>0</v>
      </c>
      <c r="V55" s="19"/>
      <c r="W55" s="111">
        <v>0</v>
      </c>
      <c r="X55" s="19"/>
      <c r="Y55" s="111">
        <v>0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ht="15.75">
      <c r="A56" s="14" t="s">
        <v>221</v>
      </c>
      <c r="B56" s="15" t="s">
        <v>21</v>
      </c>
      <c r="C56" s="16">
        <v>2660</v>
      </c>
      <c r="D56" s="17"/>
      <c r="E56" s="18">
        <v>0</v>
      </c>
      <c r="F56" s="17"/>
      <c r="G56" s="18">
        <v>0</v>
      </c>
      <c r="H56" s="20"/>
      <c r="I56" s="18">
        <v>0</v>
      </c>
      <c r="J56" s="20"/>
      <c r="K56" s="18">
        <v>0</v>
      </c>
      <c r="L56" s="20"/>
      <c r="M56" s="18">
        <v>0</v>
      </c>
      <c r="N56" s="20"/>
      <c r="O56" s="18">
        <v>0</v>
      </c>
      <c r="P56" s="19"/>
      <c r="Q56" s="18">
        <v>0</v>
      </c>
      <c r="R56" s="19"/>
      <c r="S56" s="18">
        <v>0</v>
      </c>
      <c r="T56" s="19"/>
      <c r="U56" s="39">
        <v>0</v>
      </c>
      <c r="V56" s="19"/>
      <c r="W56" s="111">
        <v>0</v>
      </c>
      <c r="X56" s="19"/>
      <c r="Y56" s="111">
        <v>0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ht="15.75">
      <c r="A57" s="14" t="s">
        <v>222</v>
      </c>
      <c r="B57" s="15" t="s">
        <v>21</v>
      </c>
      <c r="C57" s="16">
        <v>2665</v>
      </c>
      <c r="D57" s="17"/>
      <c r="E57" s="18">
        <v>0</v>
      </c>
      <c r="F57" s="17"/>
      <c r="G57" s="18">
        <v>0</v>
      </c>
      <c r="H57" s="20"/>
      <c r="I57" s="18">
        <v>0</v>
      </c>
      <c r="J57" s="20"/>
      <c r="K57" s="18">
        <v>0</v>
      </c>
      <c r="L57" s="20"/>
      <c r="M57" s="18">
        <v>0</v>
      </c>
      <c r="N57" s="20"/>
      <c r="O57" s="18">
        <v>0</v>
      </c>
      <c r="P57" s="19"/>
      <c r="Q57" s="18">
        <v>0</v>
      </c>
      <c r="R57" s="19"/>
      <c r="S57" s="18">
        <v>0</v>
      </c>
      <c r="T57" s="19"/>
      <c r="U57" s="39">
        <v>0</v>
      </c>
      <c r="V57" s="19"/>
      <c r="W57" s="111">
        <v>0</v>
      </c>
      <c r="X57" s="19"/>
      <c r="Y57" s="111">
        <v>0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ht="15.75">
      <c r="A58" s="14" t="s">
        <v>223</v>
      </c>
      <c r="B58" s="15" t="s">
        <v>21</v>
      </c>
      <c r="C58" s="16">
        <v>2680</v>
      </c>
      <c r="D58" s="17"/>
      <c r="E58" s="18">
        <v>0</v>
      </c>
      <c r="F58" s="17"/>
      <c r="G58" s="18">
        <v>0</v>
      </c>
      <c r="H58" s="20"/>
      <c r="I58" s="18">
        <v>0</v>
      </c>
      <c r="J58" s="20"/>
      <c r="K58" s="18">
        <v>0</v>
      </c>
      <c r="L58" s="20"/>
      <c r="M58" s="18">
        <v>0</v>
      </c>
      <c r="N58" s="20"/>
      <c r="O58" s="18">
        <v>0</v>
      </c>
      <c r="P58" s="19"/>
      <c r="Q58" s="18">
        <v>0</v>
      </c>
      <c r="R58" s="19"/>
      <c r="S58" s="18">
        <v>0</v>
      </c>
      <c r="T58" s="19"/>
      <c r="U58" s="39">
        <v>0</v>
      </c>
      <c r="V58" s="19"/>
      <c r="W58" s="111">
        <v>0</v>
      </c>
      <c r="X58" s="19"/>
      <c r="Y58" s="111">
        <v>0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ht="15.75">
      <c r="A59" s="6"/>
      <c r="B59" s="7"/>
      <c r="C59" s="8"/>
      <c r="D59" s="10"/>
      <c r="E59" s="22"/>
      <c r="F59" s="10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ht="15.75">
      <c r="A60" s="6" t="s">
        <v>224</v>
      </c>
      <c r="B60" s="7"/>
      <c r="C60" s="8"/>
      <c r="D60" s="10"/>
      <c r="E60" s="22"/>
      <c r="F60" s="10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ht="15.75">
      <c r="A61" s="14" t="s">
        <v>225</v>
      </c>
      <c r="B61" s="7"/>
      <c r="C61" s="8"/>
      <c r="D61" s="10"/>
      <c r="E61" s="13"/>
      <c r="F61" s="2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ht="15.75">
      <c r="A62" s="14" t="s">
        <v>226</v>
      </c>
      <c r="B62" s="15" t="s">
        <v>21</v>
      </c>
      <c r="C62" s="16">
        <v>2701</v>
      </c>
      <c r="D62" s="17"/>
      <c r="E62" s="18">
        <v>0</v>
      </c>
      <c r="F62" s="17"/>
      <c r="G62" s="18">
        <v>3680</v>
      </c>
      <c r="H62" s="20"/>
      <c r="I62" s="18">
        <v>0</v>
      </c>
      <c r="J62" s="20"/>
      <c r="K62" s="18">
        <v>592</v>
      </c>
      <c r="L62" s="20"/>
      <c r="M62" s="18">
        <v>550</v>
      </c>
      <c r="N62" s="20"/>
      <c r="O62" s="18">
        <v>1586.32</v>
      </c>
      <c r="P62" s="19"/>
      <c r="Q62" s="18">
        <v>0</v>
      </c>
      <c r="R62" s="19"/>
      <c r="S62" s="18">
        <v>0</v>
      </c>
      <c r="T62" s="19"/>
      <c r="U62" s="39">
        <v>0</v>
      </c>
      <c r="V62" s="19"/>
      <c r="W62" s="111">
        <v>0</v>
      </c>
      <c r="X62" s="19"/>
      <c r="Y62" s="111">
        <v>0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ht="15.75">
      <c r="A63" s="14" t="s">
        <v>227</v>
      </c>
      <c r="B63" s="15" t="s">
        <v>21</v>
      </c>
      <c r="C63" s="16">
        <v>2701</v>
      </c>
      <c r="D63" s="17"/>
      <c r="E63" s="18"/>
      <c r="F63" s="17"/>
      <c r="G63" s="18">
        <v>0</v>
      </c>
      <c r="H63" s="20"/>
      <c r="I63" s="18">
        <v>0</v>
      </c>
      <c r="J63" s="20"/>
      <c r="K63" s="18">
        <v>0</v>
      </c>
      <c r="L63" s="20"/>
      <c r="M63" s="18">
        <v>0</v>
      </c>
      <c r="N63" s="20"/>
      <c r="O63" s="18">
        <v>0</v>
      </c>
      <c r="P63" s="19"/>
      <c r="Q63" s="18">
        <v>0</v>
      </c>
      <c r="R63" s="19"/>
      <c r="S63" s="18">
        <v>0</v>
      </c>
      <c r="T63" s="19"/>
      <c r="U63" s="39">
        <v>0</v>
      </c>
      <c r="V63" s="19"/>
      <c r="W63" s="111">
        <v>0</v>
      </c>
      <c r="X63" s="19"/>
      <c r="Y63" s="111">
        <v>0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ht="15.75">
      <c r="A64" s="14" t="s">
        <v>228</v>
      </c>
      <c r="B64" s="15" t="s">
        <v>21</v>
      </c>
      <c r="C64" s="16">
        <v>2705</v>
      </c>
      <c r="D64" s="17"/>
      <c r="E64" s="23">
        <v>0</v>
      </c>
      <c r="F64" s="17"/>
      <c r="G64" s="23">
        <v>0</v>
      </c>
      <c r="H64" s="20"/>
      <c r="I64" s="23">
        <v>0</v>
      </c>
      <c r="J64" s="20"/>
      <c r="K64" s="23">
        <v>0</v>
      </c>
      <c r="L64" s="20"/>
      <c r="M64" s="23">
        <v>14597</v>
      </c>
      <c r="N64" s="20"/>
      <c r="O64" s="23">
        <v>22345.49</v>
      </c>
      <c r="P64" s="19"/>
      <c r="Q64" s="23">
        <v>21000</v>
      </c>
      <c r="R64" s="19"/>
      <c r="S64" s="23">
        <v>21000</v>
      </c>
      <c r="T64" s="19"/>
      <c r="U64" s="41">
        <v>21000</v>
      </c>
      <c r="V64" s="19"/>
      <c r="W64" s="112">
        <v>0</v>
      </c>
      <c r="X64" s="19"/>
      <c r="Y64" s="112">
        <v>0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ht="15.75">
      <c r="A65" s="14" t="s">
        <v>229</v>
      </c>
      <c r="B65" s="7"/>
      <c r="C65" s="8"/>
      <c r="D65" s="10"/>
      <c r="E65" s="13"/>
      <c r="F65" s="2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59" ht="15.75">
      <c r="A66" s="14" t="s">
        <v>230</v>
      </c>
      <c r="B66" s="15" t="s">
        <v>21</v>
      </c>
      <c r="C66" s="16">
        <v>2755</v>
      </c>
      <c r="D66" s="17"/>
      <c r="E66" s="18">
        <v>0</v>
      </c>
      <c r="F66" s="17"/>
      <c r="G66" s="18">
        <v>0</v>
      </c>
      <c r="H66" s="20"/>
      <c r="I66" s="18">
        <v>0</v>
      </c>
      <c r="J66" s="20"/>
      <c r="K66" s="18">
        <v>0</v>
      </c>
      <c r="L66" s="20"/>
      <c r="M66" s="18">
        <v>0</v>
      </c>
      <c r="N66" s="20"/>
      <c r="O66" s="18">
        <v>0</v>
      </c>
      <c r="P66" s="19"/>
      <c r="Q66" s="18">
        <v>0</v>
      </c>
      <c r="R66" s="19"/>
      <c r="S66" s="18">
        <v>0</v>
      </c>
      <c r="T66" s="19"/>
      <c r="U66" s="39">
        <v>0</v>
      </c>
      <c r="V66" s="19"/>
      <c r="W66" s="111">
        <v>0</v>
      </c>
      <c r="X66" s="19"/>
      <c r="Y66" s="111">
        <v>0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ht="15.75">
      <c r="A67" s="14" t="s">
        <v>231</v>
      </c>
      <c r="C67" s="8"/>
      <c r="D67" s="10"/>
      <c r="E67" s="22"/>
      <c r="F67" s="10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1:59" ht="15.75">
      <c r="A68" s="14" t="s">
        <v>232</v>
      </c>
      <c r="C68" s="8"/>
      <c r="D68" s="10"/>
      <c r="E68" s="22"/>
      <c r="F68" s="1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1:59" ht="15.75">
      <c r="A69" s="14" t="s">
        <v>233</v>
      </c>
      <c r="B69" s="15" t="s">
        <v>21</v>
      </c>
      <c r="C69" s="16">
        <v>2700</v>
      </c>
      <c r="D69" s="17"/>
      <c r="E69" s="18">
        <v>0</v>
      </c>
      <c r="F69" s="17"/>
      <c r="G69" s="18">
        <v>551</v>
      </c>
      <c r="H69" s="20"/>
      <c r="I69" s="18">
        <v>855</v>
      </c>
      <c r="J69" s="20"/>
      <c r="K69" s="18">
        <v>0</v>
      </c>
      <c r="L69" s="20"/>
      <c r="M69" s="18">
        <v>5841</v>
      </c>
      <c r="N69" s="20"/>
      <c r="O69" s="18">
        <v>0</v>
      </c>
      <c r="P69" s="19"/>
      <c r="Q69" s="18">
        <v>0</v>
      </c>
      <c r="R69" s="19"/>
      <c r="S69" s="18">
        <v>0</v>
      </c>
      <c r="T69" s="19"/>
      <c r="U69" s="39">
        <v>0</v>
      </c>
      <c r="V69" s="19"/>
      <c r="W69" s="111">
        <v>0</v>
      </c>
      <c r="X69" s="19"/>
      <c r="Y69" s="111">
        <v>0</v>
      </c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ht="15.75">
      <c r="A70" s="14" t="s">
        <v>234</v>
      </c>
      <c r="B70" s="15" t="s">
        <v>21</v>
      </c>
      <c r="C70" s="16">
        <v>2770.1</v>
      </c>
      <c r="D70" s="17"/>
      <c r="E70" s="18"/>
      <c r="F70" s="17"/>
      <c r="G70" s="18">
        <v>0</v>
      </c>
      <c r="H70" s="20"/>
      <c r="I70" s="18">
        <v>0</v>
      </c>
      <c r="J70" s="20"/>
      <c r="K70" s="18">
        <v>0</v>
      </c>
      <c r="L70" s="20"/>
      <c r="M70" s="18">
        <v>0</v>
      </c>
      <c r="N70" s="20"/>
      <c r="O70" s="18">
        <v>0</v>
      </c>
      <c r="P70" s="19"/>
      <c r="Q70" s="18">
        <v>0</v>
      </c>
      <c r="R70" s="19"/>
      <c r="S70" s="18">
        <v>0</v>
      </c>
      <c r="T70" s="19"/>
      <c r="U70" s="39">
        <v>0</v>
      </c>
      <c r="V70" s="19"/>
      <c r="W70" s="111">
        <v>0</v>
      </c>
      <c r="X70" s="19"/>
      <c r="Y70" s="111">
        <v>0</v>
      </c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ht="15.75">
      <c r="A71" s="14" t="s">
        <v>235</v>
      </c>
      <c r="B71" s="15" t="s">
        <v>21</v>
      </c>
      <c r="C71" s="16">
        <v>2770.2</v>
      </c>
      <c r="D71" s="17"/>
      <c r="E71" s="18">
        <v>0</v>
      </c>
      <c r="F71" s="17"/>
      <c r="G71" s="18">
        <v>12792</v>
      </c>
      <c r="H71" s="20"/>
      <c r="I71" s="18">
        <v>12750.22</v>
      </c>
      <c r="J71" s="20"/>
      <c r="K71" s="18">
        <v>13249</v>
      </c>
      <c r="L71" s="20"/>
      <c r="M71" s="18">
        <v>12860</v>
      </c>
      <c r="N71" s="20"/>
      <c r="O71" s="18">
        <v>12452.94</v>
      </c>
      <c r="P71" s="19"/>
      <c r="Q71" s="18">
        <v>12500</v>
      </c>
      <c r="R71" s="19"/>
      <c r="S71" s="18">
        <v>12500</v>
      </c>
      <c r="T71" s="19"/>
      <c r="U71" s="39">
        <v>12500</v>
      </c>
      <c r="V71" s="19"/>
      <c r="W71" s="111">
        <v>0</v>
      </c>
      <c r="X71" s="19"/>
      <c r="Y71" s="111">
        <v>0</v>
      </c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ht="15.75">
      <c r="A72" s="14" t="s">
        <v>236</v>
      </c>
      <c r="B72" s="15" t="s">
        <v>21</v>
      </c>
      <c r="C72" s="16">
        <v>2770.3</v>
      </c>
      <c r="D72" s="17"/>
      <c r="E72" s="18">
        <v>0</v>
      </c>
      <c r="F72" s="17"/>
      <c r="G72" s="18">
        <v>0</v>
      </c>
      <c r="H72" s="20"/>
      <c r="I72" s="18">
        <v>0</v>
      </c>
      <c r="J72" s="20"/>
      <c r="K72" s="18">
        <v>141</v>
      </c>
      <c r="L72" s="20"/>
      <c r="M72" s="18">
        <v>0</v>
      </c>
      <c r="N72" s="20"/>
      <c r="O72" s="18">
        <v>0</v>
      </c>
      <c r="P72" s="19"/>
      <c r="Q72" s="18">
        <v>0</v>
      </c>
      <c r="R72" s="19"/>
      <c r="S72" s="18">
        <v>0</v>
      </c>
      <c r="T72" s="19"/>
      <c r="U72" s="39">
        <v>0</v>
      </c>
      <c r="V72" s="19"/>
      <c r="W72" s="111">
        <v>0</v>
      </c>
      <c r="X72" s="19"/>
      <c r="Y72" s="111">
        <v>0</v>
      </c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4:59" ht="15.75">
      <c r="D73" s="17"/>
      <c r="E73" s="18">
        <v>0</v>
      </c>
      <c r="F73" s="17"/>
      <c r="G73" s="18">
        <v>0</v>
      </c>
      <c r="H73" s="20"/>
      <c r="I73" s="18">
        <v>0</v>
      </c>
      <c r="J73" s="20"/>
      <c r="K73" s="18">
        <v>0</v>
      </c>
      <c r="L73" s="20"/>
      <c r="M73" s="18">
        <v>0</v>
      </c>
      <c r="N73" s="20"/>
      <c r="O73" s="18">
        <v>0</v>
      </c>
      <c r="P73" s="19"/>
      <c r="Q73" s="18">
        <v>0</v>
      </c>
      <c r="R73" s="19"/>
      <c r="S73" s="18">
        <v>0</v>
      </c>
      <c r="T73" s="19"/>
      <c r="U73" s="39">
        <v>0</v>
      </c>
      <c r="V73" s="19"/>
      <c r="W73" s="111">
        <v>0</v>
      </c>
      <c r="X73" s="19"/>
      <c r="Y73" s="111">
        <v>0</v>
      </c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ht="15.75">
      <c r="A74" s="6"/>
      <c r="B74" s="7"/>
      <c r="C74" s="8"/>
      <c r="D74" s="10"/>
      <c r="E74" s="22"/>
      <c r="F74" s="10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ht="15.75">
      <c r="A75" s="6" t="s">
        <v>237</v>
      </c>
      <c r="B75" s="7"/>
      <c r="C75" s="8"/>
      <c r="D75" s="10"/>
      <c r="E75" s="22"/>
      <c r="F75" s="10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ht="15.75">
      <c r="A76" s="14" t="s">
        <v>238</v>
      </c>
      <c r="B76" s="15" t="s">
        <v>21</v>
      </c>
      <c r="C76" s="16">
        <v>2801</v>
      </c>
      <c r="D76" s="17"/>
      <c r="E76" s="18">
        <v>0</v>
      </c>
      <c r="F76" s="17"/>
      <c r="G76" s="18">
        <v>0</v>
      </c>
      <c r="H76" s="20"/>
      <c r="I76" s="18">
        <v>0</v>
      </c>
      <c r="J76" s="20"/>
      <c r="K76" s="18">
        <v>0</v>
      </c>
      <c r="L76" s="20"/>
      <c r="M76" s="18">
        <v>0</v>
      </c>
      <c r="N76" s="20"/>
      <c r="O76" s="18">
        <v>0</v>
      </c>
      <c r="P76" s="19"/>
      <c r="Q76" s="18">
        <v>0</v>
      </c>
      <c r="R76" s="19"/>
      <c r="S76" s="18">
        <v>0</v>
      </c>
      <c r="T76" s="19"/>
      <c r="U76" s="39">
        <v>0</v>
      </c>
      <c r="V76" s="19"/>
      <c r="W76" s="111">
        <v>0</v>
      </c>
      <c r="X76" s="19"/>
      <c r="Y76" s="111">
        <v>0</v>
      </c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ht="15.75">
      <c r="A77" s="6"/>
      <c r="B77" s="7"/>
      <c r="C77" s="8"/>
      <c r="D77" s="10"/>
      <c r="E77" s="22"/>
      <c r="F77" s="10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ht="15.75">
      <c r="A78" s="6" t="s">
        <v>239</v>
      </c>
      <c r="B78" s="7"/>
      <c r="C78" s="8"/>
      <c r="D78" s="10"/>
      <c r="E78" s="22"/>
      <c r="F78" s="10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59" ht="15.75">
      <c r="A79" s="14" t="s">
        <v>240</v>
      </c>
      <c r="B79" s="15" t="s">
        <v>21</v>
      </c>
      <c r="C79" s="16">
        <v>3001</v>
      </c>
      <c r="D79" s="17"/>
      <c r="E79" s="18">
        <v>0</v>
      </c>
      <c r="F79" s="17"/>
      <c r="G79" s="18">
        <v>6526</v>
      </c>
      <c r="H79" s="20"/>
      <c r="I79" s="18">
        <v>6526</v>
      </c>
      <c r="J79" s="20"/>
      <c r="K79" s="18">
        <v>6526</v>
      </c>
      <c r="L79" s="20"/>
      <c r="M79" s="18">
        <v>6526</v>
      </c>
      <c r="N79" s="20"/>
      <c r="O79" s="18">
        <v>6526</v>
      </c>
      <c r="P79" s="19"/>
      <c r="Q79" s="18">
        <v>6500</v>
      </c>
      <c r="R79" s="19"/>
      <c r="S79" s="18">
        <v>6500</v>
      </c>
      <c r="T79" s="19"/>
      <c r="U79" s="39">
        <v>6500</v>
      </c>
      <c r="V79" s="19"/>
      <c r="W79" s="111">
        <v>0</v>
      </c>
      <c r="X79" s="19"/>
      <c r="Y79" s="111">
        <v>0</v>
      </c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1:59" ht="15.75">
      <c r="A80" s="14" t="s">
        <v>241</v>
      </c>
      <c r="B80" s="15" t="s">
        <v>21</v>
      </c>
      <c r="C80" s="16">
        <v>3005</v>
      </c>
      <c r="D80" s="17"/>
      <c r="E80" s="18">
        <v>0</v>
      </c>
      <c r="F80" s="17"/>
      <c r="G80" s="18">
        <v>32269</v>
      </c>
      <c r="H80" s="20"/>
      <c r="I80" s="18">
        <v>39427.98</v>
      </c>
      <c r="J80" s="20"/>
      <c r="K80" s="18">
        <v>67954</v>
      </c>
      <c r="L80" s="20"/>
      <c r="M80" s="18">
        <v>34028</v>
      </c>
      <c r="N80" s="20"/>
      <c r="O80" s="18">
        <v>19646.65</v>
      </c>
      <c r="P80" s="19"/>
      <c r="Q80" s="18">
        <v>25000</v>
      </c>
      <c r="R80" s="19"/>
      <c r="S80" s="18">
        <v>25000</v>
      </c>
      <c r="T80" s="19"/>
      <c r="U80" s="39">
        <v>25000</v>
      </c>
      <c r="V80" s="19"/>
      <c r="W80" s="111">
        <v>0</v>
      </c>
      <c r="X80" s="19"/>
      <c r="Y80" s="111">
        <v>0</v>
      </c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 ht="15.75">
      <c r="A81" s="14" t="s">
        <v>242</v>
      </c>
      <c r="B81" s="15" t="s">
        <v>21</v>
      </c>
      <c r="C81" s="16">
        <v>3820</v>
      </c>
      <c r="D81" s="17"/>
      <c r="E81" s="18">
        <v>0</v>
      </c>
      <c r="F81" s="17"/>
      <c r="G81" s="18">
        <v>1440</v>
      </c>
      <c r="H81" s="20"/>
      <c r="I81" s="18">
        <v>690</v>
      </c>
      <c r="J81" s="20"/>
      <c r="K81" s="18">
        <v>1098</v>
      </c>
      <c r="L81" s="20"/>
      <c r="M81" s="18">
        <v>1098</v>
      </c>
      <c r="N81" s="20"/>
      <c r="O81" s="18">
        <v>1098</v>
      </c>
      <c r="P81" s="19"/>
      <c r="Q81" s="18">
        <v>1100</v>
      </c>
      <c r="R81" s="19"/>
      <c r="S81" s="18">
        <v>1100</v>
      </c>
      <c r="T81" s="19"/>
      <c r="U81" s="39">
        <v>1100</v>
      </c>
      <c r="V81" s="19"/>
      <c r="W81" s="111">
        <v>0</v>
      </c>
      <c r="X81" s="19"/>
      <c r="Y81" s="111">
        <v>0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ht="15.75">
      <c r="A82" s="14" t="s">
        <v>243</v>
      </c>
      <c r="B82" s="15" t="s">
        <v>21</v>
      </c>
      <c r="C82" s="25">
        <v>3089.6</v>
      </c>
      <c r="D82" s="17"/>
      <c r="E82" s="18">
        <v>0</v>
      </c>
      <c r="F82" s="17"/>
      <c r="G82" s="18">
        <v>0</v>
      </c>
      <c r="H82" s="20"/>
      <c r="I82" s="18">
        <v>0</v>
      </c>
      <c r="J82" s="20"/>
      <c r="K82" s="18">
        <v>2500</v>
      </c>
      <c r="L82" s="20"/>
      <c r="M82" s="18">
        <v>0</v>
      </c>
      <c r="N82" s="20"/>
      <c r="O82" s="18">
        <v>0</v>
      </c>
      <c r="P82" s="19"/>
      <c r="Q82" s="18">
        <v>0</v>
      </c>
      <c r="R82" s="19"/>
      <c r="S82" s="18">
        <v>0</v>
      </c>
      <c r="T82" s="19"/>
      <c r="U82" s="39">
        <v>0</v>
      </c>
      <c r="V82" s="19"/>
      <c r="W82" s="111">
        <v>0</v>
      </c>
      <c r="X82" s="19"/>
      <c r="Y82" s="111">
        <v>0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ht="15.75">
      <c r="A83" s="14" t="s">
        <v>327</v>
      </c>
      <c r="B83" s="15" t="s">
        <v>21</v>
      </c>
      <c r="C83" s="25">
        <v>3989</v>
      </c>
      <c r="D83" s="17"/>
      <c r="E83" s="18">
        <v>0</v>
      </c>
      <c r="F83" s="17"/>
      <c r="G83" s="18">
        <v>0</v>
      </c>
      <c r="H83" s="20"/>
      <c r="I83" s="18">
        <v>0</v>
      </c>
      <c r="J83" s="20"/>
      <c r="K83" s="18">
        <v>0</v>
      </c>
      <c r="L83" s="20"/>
      <c r="M83" s="18">
        <v>0</v>
      </c>
      <c r="N83" s="20"/>
      <c r="O83" s="18">
        <v>20000</v>
      </c>
      <c r="P83" s="19"/>
      <c r="Q83" s="18">
        <v>0</v>
      </c>
      <c r="R83" s="19"/>
      <c r="S83" s="18">
        <v>0</v>
      </c>
      <c r="T83" s="19"/>
      <c r="U83" s="39">
        <v>0</v>
      </c>
      <c r="V83" s="19"/>
      <c r="W83" s="111">
        <v>0</v>
      </c>
      <c r="X83" s="19"/>
      <c r="Y83" s="111">
        <v>0</v>
      </c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ht="15.75">
      <c r="A84" s="14" t="s">
        <v>244</v>
      </c>
      <c r="B84" s="15" t="s">
        <v>21</v>
      </c>
      <c r="C84" s="16">
        <v>3989.1</v>
      </c>
      <c r="D84" s="17"/>
      <c r="E84" s="18">
        <v>0</v>
      </c>
      <c r="F84" s="17"/>
      <c r="G84" s="18">
        <v>0</v>
      </c>
      <c r="H84" s="20"/>
      <c r="I84" s="18">
        <v>0</v>
      </c>
      <c r="J84" s="20"/>
      <c r="K84" s="18">
        <v>0</v>
      </c>
      <c r="L84" s="20"/>
      <c r="M84" s="18">
        <v>0</v>
      </c>
      <c r="N84" s="20"/>
      <c r="O84" s="18">
        <v>0</v>
      </c>
      <c r="P84" s="19"/>
      <c r="Q84" s="18">
        <v>0</v>
      </c>
      <c r="R84" s="19"/>
      <c r="S84" s="18">
        <v>0</v>
      </c>
      <c r="T84" s="19"/>
      <c r="U84" s="39">
        <v>0</v>
      </c>
      <c r="V84" s="19"/>
      <c r="W84" s="111">
        <v>0</v>
      </c>
      <c r="X84" s="19"/>
      <c r="Y84" s="111">
        <v>0</v>
      </c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5.75">
      <c r="A85" s="14" t="s">
        <v>245</v>
      </c>
      <c r="B85" s="15" t="s">
        <v>21</v>
      </c>
      <c r="C85" s="16">
        <v>3989.5</v>
      </c>
      <c r="D85" s="17"/>
      <c r="E85" s="18">
        <v>0</v>
      </c>
      <c r="F85" s="17"/>
      <c r="G85" s="18">
        <v>316</v>
      </c>
      <c r="H85" s="20"/>
      <c r="I85" s="18">
        <v>0</v>
      </c>
      <c r="J85" s="20"/>
      <c r="K85" s="18">
        <v>0</v>
      </c>
      <c r="L85" s="20"/>
      <c r="M85" s="18">
        <v>0</v>
      </c>
      <c r="N85" s="20"/>
      <c r="O85" s="18">
        <v>0</v>
      </c>
      <c r="P85" s="19"/>
      <c r="Q85" s="18">
        <v>0</v>
      </c>
      <c r="R85" s="19"/>
      <c r="S85" s="18">
        <v>0</v>
      </c>
      <c r="T85" s="19"/>
      <c r="U85" s="39">
        <v>0</v>
      </c>
      <c r="V85" s="19"/>
      <c r="W85" s="111">
        <v>0</v>
      </c>
      <c r="X85" s="19"/>
      <c r="Y85" s="111">
        <v>0</v>
      </c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1:59" ht="15.75">
      <c r="A86" s="6"/>
      <c r="B86" s="7"/>
      <c r="C86" s="8"/>
      <c r="D86" s="10"/>
      <c r="E86" s="22"/>
      <c r="F86" s="10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ht="15.75">
      <c r="A87" s="6" t="s">
        <v>246</v>
      </c>
      <c r="B87" s="7"/>
      <c r="C87" s="8"/>
      <c r="D87" s="10"/>
      <c r="E87" s="22"/>
      <c r="F87" s="10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 ht="15.75">
      <c r="A88" s="14" t="s">
        <v>247</v>
      </c>
      <c r="B88" s="15" t="s">
        <v>21</v>
      </c>
      <c r="C88" s="16">
        <v>4305</v>
      </c>
      <c r="D88" s="17"/>
      <c r="E88" s="18">
        <v>0</v>
      </c>
      <c r="F88" s="17"/>
      <c r="G88" s="18">
        <v>0</v>
      </c>
      <c r="H88" s="20"/>
      <c r="I88" s="18">
        <v>0</v>
      </c>
      <c r="J88" s="20"/>
      <c r="K88" s="18">
        <v>0</v>
      </c>
      <c r="L88" s="20"/>
      <c r="M88" s="18">
        <v>0</v>
      </c>
      <c r="N88" s="20"/>
      <c r="O88" s="18">
        <v>0</v>
      </c>
      <c r="P88" s="19"/>
      <c r="Q88" s="18">
        <v>0</v>
      </c>
      <c r="R88" s="19"/>
      <c r="S88" s="18"/>
      <c r="T88" s="19"/>
      <c r="U88" s="39">
        <v>0</v>
      </c>
      <c r="V88" s="19"/>
      <c r="W88" s="111">
        <v>0</v>
      </c>
      <c r="X88" s="19"/>
      <c r="Y88" s="111">
        <v>0</v>
      </c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ht="15.75">
      <c r="A89" s="14" t="s">
        <v>248</v>
      </c>
      <c r="B89" s="15" t="s">
        <v>21</v>
      </c>
      <c r="C89" s="16">
        <v>4750</v>
      </c>
      <c r="D89" s="17"/>
      <c r="E89" s="18">
        <v>0</v>
      </c>
      <c r="F89" s="17"/>
      <c r="G89" s="18">
        <v>0</v>
      </c>
      <c r="H89" s="20"/>
      <c r="I89" s="18">
        <v>0</v>
      </c>
      <c r="J89" s="20"/>
      <c r="K89" s="18">
        <v>0</v>
      </c>
      <c r="L89" s="20"/>
      <c r="M89" s="18">
        <v>0</v>
      </c>
      <c r="N89" s="20"/>
      <c r="O89" s="18">
        <v>0</v>
      </c>
      <c r="P89" s="19"/>
      <c r="Q89" s="18">
        <v>0</v>
      </c>
      <c r="R89" s="19"/>
      <c r="S89" s="18">
        <v>0</v>
      </c>
      <c r="T89" s="19"/>
      <c r="U89" s="39">
        <v>0</v>
      </c>
      <c r="V89" s="19"/>
      <c r="W89" s="111">
        <v>0</v>
      </c>
      <c r="X89" s="19"/>
      <c r="Y89" s="111">
        <v>0</v>
      </c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ht="15.75">
      <c r="A90" s="14" t="s">
        <v>249</v>
      </c>
      <c r="B90" s="15" t="s">
        <v>21</v>
      </c>
      <c r="C90" s="16">
        <v>4772</v>
      </c>
      <c r="D90" s="17"/>
      <c r="E90" s="18">
        <v>0</v>
      </c>
      <c r="F90" s="17"/>
      <c r="G90" s="18">
        <v>0</v>
      </c>
      <c r="H90" s="20"/>
      <c r="I90" s="18">
        <v>0</v>
      </c>
      <c r="J90" s="20"/>
      <c r="K90" s="18">
        <v>0</v>
      </c>
      <c r="L90" s="20"/>
      <c r="M90" s="18">
        <v>0</v>
      </c>
      <c r="N90" s="20"/>
      <c r="O90" s="18">
        <v>0</v>
      </c>
      <c r="P90" s="19"/>
      <c r="Q90" s="18">
        <v>0</v>
      </c>
      <c r="R90" s="19"/>
      <c r="S90" s="18">
        <v>0</v>
      </c>
      <c r="T90" s="19"/>
      <c r="U90" s="39">
        <v>0</v>
      </c>
      <c r="V90" s="19"/>
      <c r="W90" s="111">
        <v>0</v>
      </c>
      <c r="X90" s="19"/>
      <c r="Y90" s="111">
        <v>0</v>
      </c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ht="15.75">
      <c r="A91" s="14" t="s">
        <v>250</v>
      </c>
      <c r="B91" s="7"/>
      <c r="C91" s="8"/>
      <c r="D91" s="10"/>
      <c r="E91" s="22"/>
      <c r="F91" s="10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ht="15.75">
      <c r="A92" s="14" t="s">
        <v>251</v>
      </c>
      <c r="B92" s="15" t="s">
        <v>21</v>
      </c>
      <c r="C92" s="16">
        <v>4960</v>
      </c>
      <c r="D92" s="17"/>
      <c r="E92" s="18">
        <v>0</v>
      </c>
      <c r="F92" s="17"/>
      <c r="G92" s="18">
        <v>0</v>
      </c>
      <c r="H92" s="20"/>
      <c r="I92" s="18">
        <v>0</v>
      </c>
      <c r="J92" s="20"/>
      <c r="K92" s="18">
        <v>0</v>
      </c>
      <c r="L92" s="20"/>
      <c r="M92" s="18">
        <v>0</v>
      </c>
      <c r="N92" s="20"/>
      <c r="O92" s="18">
        <v>0</v>
      </c>
      <c r="P92" s="19"/>
      <c r="Q92" s="18">
        <v>0</v>
      </c>
      <c r="R92" s="19"/>
      <c r="S92" s="18">
        <v>0</v>
      </c>
      <c r="T92" s="19"/>
      <c r="U92" s="39">
        <v>0</v>
      </c>
      <c r="V92" s="19"/>
      <c r="W92" s="111">
        <v>0</v>
      </c>
      <c r="X92" s="19"/>
      <c r="Y92" s="111">
        <v>0</v>
      </c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ht="15.75">
      <c r="A93" s="6"/>
      <c r="B93" s="7"/>
      <c r="C93" s="8"/>
      <c r="D93" s="10"/>
      <c r="E93" s="22"/>
      <c r="F93" s="10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59" ht="15.75">
      <c r="A94" s="6" t="s">
        <v>252</v>
      </c>
      <c r="B94" s="7"/>
      <c r="C94" s="8"/>
      <c r="D94" s="10"/>
      <c r="E94" s="22"/>
      <c r="F94" s="10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1:59" ht="15.75">
      <c r="A95" s="14" t="s">
        <v>253</v>
      </c>
      <c r="B95" s="15" t="s">
        <v>21</v>
      </c>
      <c r="C95" s="16">
        <v>5031</v>
      </c>
      <c r="D95" s="17"/>
      <c r="E95" s="18">
        <v>0</v>
      </c>
      <c r="F95" s="17"/>
      <c r="G95" s="18">
        <v>1000</v>
      </c>
      <c r="H95" s="20"/>
      <c r="I95" s="18">
        <v>0</v>
      </c>
      <c r="J95" s="20"/>
      <c r="K95" s="18">
        <v>0</v>
      </c>
      <c r="L95" s="20"/>
      <c r="M95" s="18">
        <v>0</v>
      </c>
      <c r="N95" s="20"/>
      <c r="O95" s="18">
        <v>0</v>
      </c>
      <c r="P95" s="19"/>
      <c r="Q95" s="18">
        <v>0</v>
      </c>
      <c r="R95" s="19"/>
      <c r="S95" s="18">
        <v>0</v>
      </c>
      <c r="T95" s="19"/>
      <c r="U95" s="39">
        <v>0</v>
      </c>
      <c r="V95" s="19"/>
      <c r="W95" s="111">
        <v>0</v>
      </c>
      <c r="X95" s="19"/>
      <c r="Y95" s="111">
        <v>0</v>
      </c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59" ht="16.5" thickBot="1">
      <c r="A96" s="6" t="s">
        <v>254</v>
      </c>
      <c r="B96" s="7"/>
      <c r="C96" s="8"/>
      <c r="D96" s="10"/>
      <c r="E96" s="22"/>
      <c r="F96" s="10"/>
      <c r="G96" s="26">
        <f>SUM(G10:G95)</f>
        <v>409744</v>
      </c>
      <c r="H96" s="22"/>
      <c r="I96" s="26">
        <f>SUM(I10:I95)</f>
        <v>441729.79</v>
      </c>
      <c r="J96" s="22"/>
      <c r="K96" s="26">
        <f>SUM(K10:K95)</f>
        <v>490441</v>
      </c>
      <c r="L96" s="40"/>
      <c r="M96" s="26">
        <f>SUM(M10:M95)</f>
        <v>520476</v>
      </c>
      <c r="N96" s="40"/>
      <c r="O96" s="26">
        <f>SUM(O10:O95)</f>
        <v>527148.68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ht="17.25" thickBot="1" thickTop="1">
      <c r="A97" s="6" t="s">
        <v>255</v>
      </c>
      <c r="B97" s="7"/>
      <c r="C97" s="8"/>
      <c r="D97" s="10"/>
      <c r="E97" s="27">
        <f>SUM(E8:E96)</f>
        <v>0</v>
      </c>
      <c r="F97" s="10"/>
      <c r="G97" s="13"/>
      <c r="H97" s="13"/>
      <c r="I97" s="13"/>
      <c r="J97" s="13"/>
      <c r="K97" s="13"/>
      <c r="L97" s="13"/>
      <c r="M97" s="13"/>
      <c r="N97" s="13"/>
      <c r="O97" s="13"/>
      <c r="P97" s="22"/>
      <c r="Q97" s="28">
        <f>SUM(Q10:Q95)</f>
        <v>486800</v>
      </c>
      <c r="R97" s="22"/>
      <c r="S97" s="28">
        <f>SUM(S10:S95)</f>
        <v>486800</v>
      </c>
      <c r="T97" s="22"/>
      <c r="U97" s="28">
        <f>SUM(U10:U95)</f>
        <v>356800</v>
      </c>
      <c r="V97" s="22"/>
      <c r="W97" s="28">
        <f>SUM(W10:W95)</f>
        <v>0</v>
      </c>
      <c r="X97" s="22"/>
      <c r="Y97" s="28">
        <f>SUM(Y10:Y95)</f>
        <v>0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ht="3" customHeight="1" thickBot="1">
      <c r="A98" s="6"/>
      <c r="B98" s="7"/>
      <c r="C98" s="8"/>
      <c r="D98" s="10"/>
      <c r="E98" s="29"/>
      <c r="F98" s="10"/>
      <c r="G98" s="13"/>
      <c r="H98" s="13"/>
      <c r="I98" s="13"/>
      <c r="J98" s="13"/>
      <c r="K98" s="13"/>
      <c r="L98" s="13"/>
      <c r="M98" s="13"/>
      <c r="N98" s="13"/>
      <c r="O98" s="13"/>
      <c r="P98" s="22"/>
      <c r="Q98" s="29"/>
      <c r="R98" s="22"/>
      <c r="S98" s="29"/>
      <c r="T98" s="22"/>
      <c r="U98" s="29"/>
      <c r="V98" s="22"/>
      <c r="W98" s="29"/>
      <c r="X98" s="22"/>
      <c r="Y98" s="2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ht="15.75">
      <c r="A99" s="6"/>
      <c r="B99" s="7"/>
      <c r="C99" s="8"/>
      <c r="D99" s="10"/>
      <c r="E99" s="22"/>
      <c r="F99" s="10"/>
      <c r="G99" s="13"/>
      <c r="H99" s="13"/>
      <c r="I99" s="13"/>
      <c r="J99" s="13"/>
      <c r="K99" s="13"/>
      <c r="L99" s="13"/>
      <c r="M99" s="13"/>
      <c r="N99" s="13"/>
      <c r="O99" s="13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ht="15.75">
      <c r="A100" s="30" t="s">
        <v>256</v>
      </c>
      <c r="B100" s="31"/>
      <c r="C100" s="32"/>
      <c r="D100" s="10"/>
      <c r="E100" s="22"/>
      <c r="F100" s="10"/>
      <c r="G100" s="13"/>
      <c r="H100" s="13"/>
      <c r="I100" s="13"/>
      <c r="J100" s="22"/>
      <c r="K100" s="13"/>
      <c r="L100" s="13"/>
      <c r="M100" s="13"/>
      <c r="N100" s="13"/>
      <c r="O100" s="13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ht="16.5" thickBot="1">
      <c r="A101" s="14" t="s">
        <v>257</v>
      </c>
      <c r="D101" s="17"/>
      <c r="E101" s="33">
        <v>0</v>
      </c>
      <c r="F101" s="10"/>
      <c r="G101" s="13"/>
      <c r="H101" s="13"/>
      <c r="I101" s="34"/>
      <c r="J101" s="34"/>
      <c r="K101" s="34"/>
      <c r="L101" s="34"/>
      <c r="M101" s="34"/>
      <c r="N101" s="34"/>
      <c r="O101" s="34"/>
      <c r="P101" s="19"/>
      <c r="Q101" s="33">
        <v>25000</v>
      </c>
      <c r="R101" s="19"/>
      <c r="S101" s="33">
        <v>48500</v>
      </c>
      <c r="T101" s="19"/>
      <c r="U101" s="28">
        <v>25000</v>
      </c>
      <c r="V101" s="19"/>
      <c r="W101" s="114">
        <v>0</v>
      </c>
      <c r="X101" s="19"/>
      <c r="Y101" s="114">
        <v>0</v>
      </c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4:59" ht="3" customHeight="1" thickBot="1">
      <c r="D102" s="17"/>
      <c r="E102" s="35"/>
      <c r="F102" s="10"/>
      <c r="G102" s="13"/>
      <c r="H102" s="13"/>
      <c r="I102" s="13"/>
      <c r="J102" s="13"/>
      <c r="K102" s="13"/>
      <c r="L102" s="13"/>
      <c r="M102" s="13"/>
      <c r="N102" s="13"/>
      <c r="O102" s="13"/>
      <c r="P102" s="19"/>
      <c r="Q102" s="35"/>
      <c r="R102" s="19"/>
      <c r="S102" s="35"/>
      <c r="T102" s="19"/>
      <c r="U102" s="47"/>
      <c r="V102" s="19"/>
      <c r="W102" s="47"/>
      <c r="X102" s="19"/>
      <c r="Y102" s="47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ht="15.75">
      <c r="A103" s="6"/>
      <c r="B103" s="7"/>
      <c r="C103" s="8"/>
      <c r="D103" s="10"/>
      <c r="E103" s="22"/>
      <c r="F103" s="10"/>
      <c r="G103" s="13"/>
      <c r="H103" s="13"/>
      <c r="I103" s="13"/>
      <c r="J103" s="13"/>
      <c r="K103" s="13"/>
      <c r="L103" s="13"/>
      <c r="M103" s="13"/>
      <c r="N103" s="13"/>
      <c r="O103" s="13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ht="15.75">
      <c r="A104" s="6"/>
      <c r="B104" s="7"/>
      <c r="C104" s="8"/>
      <c r="D104" s="10"/>
      <c r="E104" s="22"/>
      <c r="F104" s="10"/>
      <c r="G104" s="13"/>
      <c r="H104" s="13"/>
      <c r="I104" s="13"/>
      <c r="J104" s="13"/>
      <c r="K104" s="13"/>
      <c r="L104" s="13"/>
      <c r="M104" s="13"/>
      <c r="N104" s="13"/>
      <c r="O104" s="13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ht="15.75">
      <c r="A105" s="6"/>
      <c r="B105" s="7"/>
      <c r="C105" s="8"/>
      <c r="D105" s="10"/>
      <c r="E105" s="22"/>
      <c r="F105" s="10"/>
      <c r="G105" s="13"/>
      <c r="H105" s="13"/>
      <c r="I105" s="13"/>
      <c r="J105" s="22"/>
      <c r="K105" s="13"/>
      <c r="L105" s="13"/>
      <c r="M105" s="13"/>
      <c r="N105" s="13"/>
      <c r="O105" s="13"/>
      <c r="P105" s="22"/>
      <c r="Q105" s="22">
        <f>+Q101+Q97+Q8</f>
        <v>635179</v>
      </c>
      <c r="R105" s="22"/>
      <c r="S105" s="22">
        <f>+S101+S97+S8</f>
        <v>658679</v>
      </c>
      <c r="T105" s="22"/>
      <c r="U105" s="22">
        <f>+U101+U97+U8</f>
        <v>525907.3</v>
      </c>
      <c r="V105" s="22"/>
      <c r="W105" s="22">
        <f>+W101+W97+W8</f>
        <v>0</v>
      </c>
      <c r="X105" s="22"/>
      <c r="Y105" s="22">
        <f>+Y101+Y97+Y8</f>
        <v>0</v>
      </c>
      <c r="Z105" s="22"/>
      <c r="AA105" s="22"/>
      <c r="AB105" s="22"/>
      <c r="AC105" s="22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ht="15.75">
      <c r="A106" s="6"/>
      <c r="B106" s="7"/>
      <c r="C106" s="8"/>
      <c r="D106" s="10"/>
      <c r="E106" s="22"/>
      <c r="F106" s="10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1:59" ht="15.75">
      <c r="A107" s="6"/>
      <c r="B107" s="7"/>
      <c r="C107" s="8"/>
      <c r="D107" s="10"/>
      <c r="E107" s="22"/>
      <c r="F107" s="10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ht="15.75">
      <c r="A108" s="6"/>
      <c r="B108" s="7"/>
      <c r="C108" s="8"/>
      <c r="D108" s="10"/>
      <c r="E108" s="22"/>
      <c r="F108" s="1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1:59" ht="15.75">
      <c r="A109" s="6"/>
      <c r="B109" s="7"/>
      <c r="C109" s="8"/>
      <c r="D109" s="10"/>
      <c r="E109" s="22"/>
      <c r="F109" s="1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1:59" ht="15.75">
      <c r="A110" s="6"/>
      <c r="B110" s="7"/>
      <c r="C110" s="8"/>
      <c r="D110" s="10"/>
      <c r="E110" s="22"/>
      <c r="F110" s="1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1:59" ht="15.75">
      <c r="A111" s="6"/>
      <c r="B111" s="7"/>
      <c r="C111" s="8"/>
      <c r="D111" s="10"/>
      <c r="E111" s="22"/>
      <c r="F111" s="1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1:59" ht="15.75">
      <c r="A112" s="6"/>
      <c r="B112" s="7"/>
      <c r="C112" s="8"/>
      <c r="D112" s="10"/>
      <c r="E112" s="22"/>
      <c r="F112" s="1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1:59" ht="15.75">
      <c r="A113" s="6"/>
      <c r="B113" s="7"/>
      <c r="C113" s="8"/>
      <c r="D113" s="10"/>
      <c r="E113" s="10"/>
      <c r="F113" s="1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1:59" ht="15.75">
      <c r="A114" s="6"/>
      <c r="B114" s="7"/>
      <c r="C114" s="8"/>
      <c r="D114" s="10"/>
      <c r="E114" s="10"/>
      <c r="F114" s="10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1:59" ht="15.75">
      <c r="A115" s="6"/>
      <c r="B115" s="7"/>
      <c r="C115" s="8"/>
      <c r="D115" s="10"/>
      <c r="E115" s="10"/>
      <c r="F115" s="1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1:59" ht="15.75">
      <c r="A116" s="6"/>
      <c r="B116" s="7"/>
      <c r="C116" s="8"/>
      <c r="D116" s="6"/>
      <c r="E116" s="6"/>
      <c r="F116" s="6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1:59" ht="15.75">
      <c r="A117" s="6"/>
      <c r="B117" s="7"/>
      <c r="C117" s="8"/>
      <c r="D117" s="6"/>
      <c r="E117" s="6"/>
      <c r="F117" s="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1:59" ht="15.75">
      <c r="A118" s="6"/>
      <c r="B118" s="7"/>
      <c r="C118" s="8"/>
      <c r="D118" s="6"/>
      <c r="E118" s="6"/>
      <c r="F118" s="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1:59" ht="15.75">
      <c r="A119" s="6"/>
      <c r="B119" s="7"/>
      <c r="C119" s="8"/>
      <c r="D119" s="6"/>
      <c r="E119" s="6"/>
      <c r="F119" s="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1:59" ht="15.75">
      <c r="A120" s="6"/>
      <c r="B120" s="7"/>
      <c r="C120" s="8"/>
      <c r="D120" s="6"/>
      <c r="E120" s="6"/>
      <c r="F120" s="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7:59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7:59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7:59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7:59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7:59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7:59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7:59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7:59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7:59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7:59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7:59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7:59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7:59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7:59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7:59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7:59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7:59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7:59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7:59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7:59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7:59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7:59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7:59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7:59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7:59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7:59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7:59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7:59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7:59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7:59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7:59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7:59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7:59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7:59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7:59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7:59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7:59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7:59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7:59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7:59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7:59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7:59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7:59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7:59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7:59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7:59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7:59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7:59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7:59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7:59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7:59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7:59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7:59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7:59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7:59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7:59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7:59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7:59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7:59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7:59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7:59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7:59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7:59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7:59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7:59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7:59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  <row r="187" spans="7:59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</row>
    <row r="188" spans="7:59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</row>
    <row r="189" spans="7:59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</row>
    <row r="190" spans="7:59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</row>
    <row r="191" spans="7:59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7:59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7:59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7:59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7:59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7:59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7:59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7:59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</row>
    <row r="199" spans="7:59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7:59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7:59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7:59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7:59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7:59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</row>
    <row r="205" spans="7:59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7:59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</row>
    <row r="207" spans="7:59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</row>
    <row r="208" spans="7:59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</row>
    <row r="209" spans="7:59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</row>
    <row r="210" spans="7:59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</row>
    <row r="211" spans="7:59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</row>
    <row r="212" spans="7:59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7:59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7:59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7:59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</row>
    <row r="216" spans="7:59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</row>
    <row r="217" spans="7:59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7:59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spans="7:59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</row>
    <row r="220" spans="7:59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</row>
    <row r="221" spans="7:59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</row>
    <row r="222" spans="7:59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</row>
    <row r="223" spans="7:59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7:59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spans="7:59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7:59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</row>
    <row r="227" spans="7:59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7:59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7:59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7:59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7:59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7:59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7:59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7:59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7:59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7:59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7:59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7:59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7:59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7:59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7:59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7:59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7:59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7:59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7:59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7:59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7:59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7:59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7:59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7:59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7:59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7:59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7:59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7:59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7:59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7:59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7:59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7:59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7:59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7:59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7:59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7:59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7:59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7:59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7:59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7:59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7:59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7:59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7:59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7:59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7:59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7:59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7:59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  <row r="274" spans="7:59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</row>
    <row r="275" spans="7:59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7:59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</row>
    <row r="277" spans="7:59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</row>
    <row r="278" spans="7:59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</row>
    <row r="279" spans="7:59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7:59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  <row r="281" spans="7:59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</row>
    <row r="282" spans="7:59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</row>
    <row r="283" spans="7:59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</row>
    <row r="284" spans="7:59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</row>
    <row r="285" spans="7:59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</row>
    <row r="286" spans="7:59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</row>
    <row r="287" spans="7:59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</row>
    <row r="288" spans="7:59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</row>
    <row r="289" spans="7:59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</row>
    <row r="290" spans="7:59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</row>
    <row r="291" spans="7:59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</row>
    <row r="292" spans="7:59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</row>
    <row r="293" spans="7:59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</row>
    <row r="294" spans="7:59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</row>
    <row r="295" spans="7:59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</row>
    <row r="296" spans="7:59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</row>
    <row r="297" spans="7:59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</row>
    <row r="298" spans="7:59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</row>
    <row r="299" spans="7:59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</row>
    <row r="300" spans="7:59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</row>
    <row r="301" spans="7:59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</row>
    <row r="302" spans="7:59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</row>
    <row r="303" spans="7:59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</row>
    <row r="304" spans="7:59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</row>
    <row r="305" spans="7:59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</row>
    <row r="306" spans="7:59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</row>
    <row r="307" spans="7:59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  <row r="308" spans="7:59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</row>
    <row r="309" spans="7:59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</row>
    <row r="310" spans="7:59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</row>
    <row r="311" spans="7:59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</row>
    <row r="312" spans="7:59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</row>
    <row r="313" spans="7:59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</row>
    <row r="314" spans="7:59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</row>
    <row r="315" spans="7:59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</row>
    <row r="316" spans="7:59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</row>
    <row r="317" spans="7:59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</row>
    <row r="318" spans="7:59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</row>
    <row r="319" spans="7:59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</row>
    <row r="320" spans="7:59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</row>
    <row r="321" spans="7:59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</row>
    <row r="322" spans="7:59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</row>
    <row r="323" spans="7:59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</row>
    <row r="324" spans="7:59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</row>
    <row r="325" spans="7:59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</row>
    <row r="326" spans="7:59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</row>
    <row r="327" spans="7:59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</row>
    <row r="328" spans="7:59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</row>
    <row r="329" spans="7:59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</row>
    <row r="330" spans="7:59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</row>
    <row r="331" spans="7:59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</row>
    <row r="332" spans="7:59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</row>
    <row r="333" spans="7:59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7:59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7:59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</row>
    <row r="336" spans="7:59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</row>
    <row r="337" spans="7:59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</row>
    <row r="338" spans="7:59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</row>
    <row r="339" spans="7:59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</row>
    <row r="340" spans="7:59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</row>
    <row r="341" spans="7:59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</row>
    <row r="342" spans="7:59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</row>
    <row r="343" spans="7:59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</row>
    <row r="344" spans="7:59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</row>
    <row r="345" spans="7:59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</row>
    <row r="346" spans="7:59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</row>
    <row r="347" spans="7:59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</row>
    <row r="348" spans="7:59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</row>
    <row r="349" spans="7:59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</row>
    <row r="350" spans="7:59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</row>
    <row r="351" spans="7:59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</row>
    <row r="352" spans="7:59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</row>
    <row r="353" spans="7:59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</row>
    <row r="354" spans="7:59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</row>
    <row r="355" spans="7:59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</row>
    <row r="356" spans="7:59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</row>
    <row r="357" spans="7:59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</row>
    <row r="358" spans="7:59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</row>
    <row r="359" spans="7:59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</row>
    <row r="360" spans="7:59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</row>
    <row r="361" spans="7:59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</row>
    <row r="362" spans="7:59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</row>
    <row r="363" spans="7:59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</row>
    <row r="364" spans="7:59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</row>
    <row r="365" spans="7:59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</row>
    <row r="366" spans="7:59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</row>
    <row r="367" spans="7:59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</row>
    <row r="368" spans="7:59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</row>
    <row r="369" spans="7:59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</row>
    <row r="370" spans="7:59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</row>
    <row r="371" spans="7:59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</row>
    <row r="372" spans="7:59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</row>
    <row r="373" spans="7:59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</row>
    <row r="374" spans="7:59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</row>
    <row r="375" spans="7:59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</row>
    <row r="376" spans="7:59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</row>
    <row r="377" spans="7:59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</row>
    <row r="378" spans="7:59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</row>
    <row r="379" spans="7:59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</row>
    <row r="380" spans="7:59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</row>
    <row r="381" spans="7:59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</row>
    <row r="382" spans="7:59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</row>
    <row r="383" spans="7:59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</row>
    <row r="384" spans="7:59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</row>
    <row r="385" spans="7:59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</row>
    <row r="386" spans="7:59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</row>
    <row r="387" spans="7:59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</row>
    <row r="388" spans="7:59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</row>
    <row r="389" spans="7:59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</row>
    <row r="390" spans="7:59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</row>
    <row r="391" spans="7:59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</row>
    <row r="392" spans="7:59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</row>
    <row r="393" spans="7:59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</row>
    <row r="394" spans="7:59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</row>
    <row r="395" spans="7:59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</row>
    <row r="396" spans="7:59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</row>
    <row r="397" spans="7:59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</row>
    <row r="398" spans="7:59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</row>
    <row r="399" spans="7:59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</row>
    <row r="400" spans="7:59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</row>
    <row r="401" spans="7:59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</row>
    <row r="402" spans="7:59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</row>
    <row r="403" spans="7:59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</row>
    <row r="404" spans="7:59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</row>
    <row r="405" spans="7:59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</row>
    <row r="406" spans="7:59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</row>
    <row r="407" spans="7:59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</row>
    <row r="408" spans="7:59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</row>
    <row r="409" spans="7:59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</row>
    <row r="410" spans="7:59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</row>
    <row r="411" spans="7:59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</row>
    <row r="412" spans="7:59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</row>
    <row r="413" spans="7:59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</row>
    <row r="414" spans="7:59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</row>
    <row r="415" spans="7:59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</row>
    <row r="416" spans="7:59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</row>
    <row r="417" spans="7:59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</row>
    <row r="418" spans="7:59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</row>
    <row r="419" spans="7:59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</row>
    <row r="420" spans="7:59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</row>
    <row r="421" spans="7:59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</row>
    <row r="422" spans="7:59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</row>
    <row r="423" spans="7:59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</row>
    <row r="424" spans="7:59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</row>
    <row r="425" spans="7:59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</row>
    <row r="426" spans="7:59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</row>
    <row r="427" spans="7:59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</row>
    <row r="428" spans="7:59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</row>
    <row r="429" spans="7:59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</row>
    <row r="430" spans="7:59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</row>
    <row r="431" spans="7:59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</row>
    <row r="432" spans="7:59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</row>
    <row r="433" spans="7:59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</row>
    <row r="434" spans="7:59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</row>
    <row r="435" spans="7:59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</row>
    <row r="436" spans="7:59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</row>
    <row r="437" spans="7:59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</row>
    <row r="438" spans="7:59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</row>
    <row r="439" spans="7:59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</row>
    <row r="440" spans="7:59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</row>
    <row r="441" spans="7:59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</row>
    <row r="442" spans="7:59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</row>
    <row r="443" spans="7:59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</row>
    <row r="444" spans="7:59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</row>
    <row r="445" spans="7:59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</row>
    <row r="446" spans="7:59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</row>
    <row r="447" spans="7:59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</row>
    <row r="448" spans="7:59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</row>
    <row r="449" spans="7:59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</row>
    <row r="450" spans="7:59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</row>
    <row r="451" spans="7:59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</row>
    <row r="452" spans="7:59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</row>
    <row r="453" spans="7:59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</row>
    <row r="454" spans="7:59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</row>
    <row r="455" spans="7:59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</row>
    <row r="456" spans="7:59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</row>
    <row r="457" spans="7:59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</row>
    <row r="458" spans="7:59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</row>
    <row r="459" spans="7:59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</row>
    <row r="460" spans="7:59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</row>
    <row r="461" spans="7:59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</row>
    <row r="462" spans="7:59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</row>
    <row r="463" spans="7:59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</row>
    <row r="464" spans="7:59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</row>
    <row r="465" spans="7:59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</row>
    <row r="466" spans="7:59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</row>
    <row r="467" spans="7:59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</row>
    <row r="468" spans="7:59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</row>
    <row r="469" spans="7:59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</row>
    <row r="470" spans="7:59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</row>
    <row r="471" spans="7:59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</row>
    <row r="472" spans="7:59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</row>
    <row r="473" spans="7:59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</row>
    <row r="474" spans="7:59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</row>
    <row r="475" spans="7:59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</row>
    <row r="476" spans="7:59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</row>
    <row r="477" spans="7:59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</row>
    <row r="478" spans="7:59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</row>
    <row r="479" spans="7:59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</row>
    <row r="480" spans="7:59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</row>
    <row r="481" spans="7:59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</row>
    <row r="482" spans="7:59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</row>
    <row r="483" spans="7:59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</row>
    <row r="484" spans="7:59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</row>
    <row r="485" spans="7:59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</row>
    <row r="486" spans="7:59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</row>
    <row r="487" spans="7:59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</row>
    <row r="488" spans="7:59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</row>
    <row r="489" spans="7:59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</row>
    <row r="490" spans="7:59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</row>
    <row r="491" spans="7:59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</row>
    <row r="492" spans="7:59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</row>
    <row r="493" spans="7:59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</row>
    <row r="494" spans="7:59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</row>
    <row r="495" spans="7:59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</row>
    <row r="496" spans="7:59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</row>
    <row r="497" spans="7:59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</row>
    <row r="498" spans="7:59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</row>
    <row r="499" spans="7:59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</row>
    <row r="500" spans="7:59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</row>
    <row r="501" spans="7:59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</row>
    <row r="502" spans="7:59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</row>
    <row r="503" spans="7:59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</row>
    <row r="504" spans="7:59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</row>
    <row r="505" spans="7:59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</row>
    <row r="506" spans="7:59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</row>
    <row r="507" spans="7:59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</row>
    <row r="508" spans="7:59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</row>
    <row r="509" spans="7:59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</row>
    <row r="510" spans="7:59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</row>
    <row r="511" spans="7:59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</row>
    <row r="512" spans="7:59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</row>
    <row r="513" spans="7:59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</row>
    <row r="514" spans="7:59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</row>
    <row r="515" spans="7:59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</row>
    <row r="516" spans="7:59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</row>
    <row r="517" spans="7:59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</row>
    <row r="518" spans="7:59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</row>
    <row r="519" spans="7:59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</row>
    <row r="520" spans="7:59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</row>
    <row r="521" spans="7:59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</row>
    <row r="522" spans="7:59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</row>
    <row r="523" spans="7:59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</row>
    <row r="524" spans="7:59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</row>
    <row r="525" spans="7:59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</row>
    <row r="526" spans="7:59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</row>
    <row r="527" spans="7:59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</row>
    <row r="528" spans="7:59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</row>
    <row r="529" spans="7:59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</row>
    <row r="530" spans="7:59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</row>
    <row r="531" spans="7:59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</row>
    <row r="532" spans="7:59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</row>
    <row r="533" spans="7:59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</row>
    <row r="534" spans="7:59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</row>
    <row r="535" spans="7:59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</row>
    <row r="536" spans="7:59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</row>
    <row r="537" spans="7:59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</row>
    <row r="538" spans="7:59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</row>
    <row r="539" spans="7:59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</row>
    <row r="540" spans="7:59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</row>
    <row r="541" spans="7:59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</row>
    <row r="542" spans="7:59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</row>
    <row r="543" spans="7:59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</row>
    <row r="544" spans="7:59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</row>
    <row r="545" spans="7:59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</row>
    <row r="546" spans="7:59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</row>
    <row r="547" spans="7:59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</row>
    <row r="548" spans="7:59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</row>
    <row r="549" spans="7:59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</row>
    <row r="550" spans="7:59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</row>
    <row r="551" spans="7:59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</row>
    <row r="552" spans="7:59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</row>
    <row r="553" spans="7:59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</row>
    <row r="554" spans="7:59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</row>
    <row r="555" spans="7:59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</row>
    <row r="556" spans="7:59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</row>
    <row r="557" spans="7:59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</row>
    <row r="558" spans="7:59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</row>
    <row r="559" spans="7:59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</row>
    <row r="560" spans="7:59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</row>
    <row r="561" spans="7:59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</row>
    <row r="562" spans="7:59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</row>
    <row r="563" spans="7:59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</row>
    <row r="564" spans="7:59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</row>
    <row r="565" spans="7:59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</row>
    <row r="566" spans="7:59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</row>
    <row r="567" spans="7:59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</row>
    <row r="568" spans="7:59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</row>
    <row r="569" spans="7:59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</row>
    <row r="570" spans="7:59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</row>
    <row r="571" spans="7:59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</row>
    <row r="572" spans="7:59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</row>
    <row r="573" spans="7:59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</row>
    <row r="574" spans="7:59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</row>
    <row r="575" spans="7:59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</row>
    <row r="576" spans="7:59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</row>
    <row r="577" spans="7:59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</row>
    <row r="578" spans="7:59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</row>
    <row r="579" spans="7:59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</row>
    <row r="580" spans="7:59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</row>
    <row r="581" spans="7:59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</row>
    <row r="582" spans="7:59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</row>
    <row r="583" spans="7:59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</row>
    <row r="584" spans="7:59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</row>
    <row r="585" spans="7:59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</row>
    <row r="586" spans="7:59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</row>
    <row r="587" spans="7:59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</row>
    <row r="588" spans="7:59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</row>
    <row r="589" spans="7:59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</row>
    <row r="590" spans="7:59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</row>
    <row r="591" spans="7:59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</row>
    <row r="592" spans="7:59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</row>
    <row r="593" spans="7:59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</row>
    <row r="594" spans="7:59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</row>
    <row r="595" spans="7:59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</row>
    <row r="596" spans="7:59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</row>
    <row r="597" spans="7:59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</row>
    <row r="598" spans="7:59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</row>
    <row r="599" spans="7:59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</row>
    <row r="600" spans="7:59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</row>
    <row r="601" spans="7:59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</row>
    <row r="602" spans="7:59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</row>
    <row r="603" spans="7:59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</row>
    <row r="604" spans="7:59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</row>
    <row r="605" spans="7:59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</row>
    <row r="606" spans="7:59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</row>
    <row r="607" spans="7:59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</row>
    <row r="608" spans="7:59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</row>
    <row r="609" spans="7:59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</row>
    <row r="610" spans="7:59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</row>
    <row r="611" spans="7:59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</row>
    <row r="612" spans="7:59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</row>
    <row r="613" spans="7:59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</row>
    <row r="614" spans="7:59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</row>
    <row r="615" spans="7:59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</row>
    <row r="616" spans="7:59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</row>
    <row r="617" spans="7:59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</row>
    <row r="618" spans="7:59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</row>
    <row r="619" spans="7:59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</row>
    <row r="620" spans="7:59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</row>
    <row r="621" spans="7:59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</row>
    <row r="622" spans="7:59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</row>
    <row r="623" spans="7:59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</row>
    <row r="624" spans="7:59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</row>
    <row r="625" spans="7:59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</row>
    <row r="626" spans="7:59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</row>
    <row r="627" spans="7:59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</row>
    <row r="628" spans="7:59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</row>
    <row r="629" spans="7:59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</row>
    <row r="630" spans="7:59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</row>
    <row r="631" spans="7:59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</row>
    <row r="632" spans="7:59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</row>
    <row r="633" spans="7:59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</row>
    <row r="634" spans="7:59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</row>
    <row r="635" spans="7:59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</row>
  </sheetData>
  <sheetProtection/>
  <printOptions horizontalCentered="1"/>
  <pageMargins left="0.5" right="0.5" top="0.66" bottom="0.75" header="0.17" footer="0.5"/>
  <pageSetup fitToHeight="0" fitToWidth="1" horizontalDpi="600" verticalDpi="600" orientation="portrait" scale="49" r:id="rId1"/>
  <headerFooter alignWithMargins="0">
    <oddHeader>&amp;R&amp;"Arial,Bold"&amp;11Town of Ancram
General Fund
ESTIMATED REVENUES</oddHeader>
    <oddFooter>&amp;R&amp;"Arial,Bold"&amp;11PAGE &amp;P</oddFooter>
  </headerFooter>
  <rowBreaks count="1" manualBreakCount="1">
    <brk id="7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6"/>
  <sheetViews>
    <sheetView zoomScalePageLayoutView="0" workbookViewId="0" topLeftCell="A82">
      <selection activeCell="S110" sqref="S110"/>
    </sheetView>
  </sheetViews>
  <sheetFormatPr defaultColWidth="9.140625" defaultRowHeight="12.75"/>
  <cols>
    <col min="1" max="1" width="22.8515625" style="14" customWidth="1"/>
    <col min="2" max="2" width="4.140625" style="15" customWidth="1"/>
    <col min="3" max="3" width="9.7109375" style="16" customWidth="1"/>
    <col min="4" max="4" width="1.7109375" style="16" customWidth="1"/>
    <col min="5" max="5" width="12.7109375" style="16" customWidth="1"/>
    <col min="6" max="6" width="1.7109375" style="14" customWidth="1"/>
    <col min="7" max="7" width="12.7109375" style="14" customWidth="1"/>
    <col min="8" max="8" width="1.7109375" style="14" customWidth="1"/>
    <col min="9" max="9" width="15.7109375" style="14" customWidth="1"/>
    <col min="10" max="10" width="1.7109375" style="14" customWidth="1"/>
    <col min="11" max="11" width="12.7109375" style="14" customWidth="1"/>
    <col min="12" max="12" width="1.7109375" style="14" customWidth="1"/>
    <col min="13" max="13" width="12.7109375" style="14" customWidth="1"/>
    <col min="14" max="14" width="1.7109375" style="14" customWidth="1"/>
    <col min="15" max="15" width="15.710937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16384" width="9.140625" style="14" customWidth="1"/>
  </cols>
  <sheetData>
    <row r="1" spans="1:23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>
      <c r="A2" s="6"/>
      <c r="B2" s="7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258</v>
      </c>
      <c r="Q2" s="6"/>
      <c r="R2" s="6"/>
      <c r="S2" s="6"/>
      <c r="T2" s="6"/>
      <c r="U2" s="6"/>
      <c r="V2" s="6"/>
      <c r="W2" s="6"/>
    </row>
    <row r="3" spans="1:23" ht="15.75">
      <c r="A3" s="6"/>
      <c r="B3" s="7"/>
      <c r="C3" s="8"/>
      <c r="D3" s="8"/>
      <c r="E3" s="8"/>
      <c r="F3" s="6"/>
      <c r="G3" s="9"/>
      <c r="H3" s="9"/>
      <c r="I3" s="9"/>
      <c r="J3" s="9"/>
      <c r="K3" s="9"/>
      <c r="L3" s="9"/>
      <c r="M3" s="9"/>
      <c r="N3" s="9"/>
      <c r="O3" s="9" t="s">
        <v>44</v>
      </c>
      <c r="P3" s="9"/>
      <c r="Q3" s="9" t="s">
        <v>44</v>
      </c>
      <c r="R3" s="9"/>
      <c r="S3" s="9" t="s">
        <v>45</v>
      </c>
      <c r="T3" s="9"/>
      <c r="U3" s="9"/>
      <c r="V3" s="9"/>
      <c r="W3" s="9"/>
    </row>
    <row r="4" spans="1:23" ht="15.75">
      <c r="A4" s="6"/>
      <c r="B4" s="7"/>
      <c r="C4" s="8"/>
      <c r="D4" s="8"/>
      <c r="E4" s="8"/>
      <c r="F4" s="6"/>
      <c r="G4" s="9"/>
      <c r="H4" s="9"/>
      <c r="I4" s="9"/>
      <c r="J4" s="9"/>
      <c r="K4" s="9"/>
      <c r="L4" s="9"/>
      <c r="M4" s="9"/>
      <c r="N4" s="9"/>
      <c r="O4" s="9" t="s">
        <v>46</v>
      </c>
      <c r="P4" s="9"/>
      <c r="Q4" s="9" t="s">
        <v>46</v>
      </c>
      <c r="R4" s="9"/>
      <c r="S4" s="9" t="s">
        <v>47</v>
      </c>
      <c r="T4" s="9"/>
      <c r="U4" s="9"/>
      <c r="V4" s="9"/>
      <c r="W4" s="9"/>
    </row>
    <row r="5" spans="1:23" ht="15.75">
      <c r="A5" s="6"/>
      <c r="B5" s="7"/>
      <c r="C5" s="8"/>
      <c r="D5" s="8"/>
      <c r="E5" s="8"/>
      <c r="F5" s="6"/>
      <c r="G5" s="9"/>
      <c r="H5" s="9"/>
      <c r="I5" s="9"/>
      <c r="J5" s="9"/>
      <c r="K5" s="9"/>
      <c r="L5" s="9"/>
      <c r="M5" s="9"/>
      <c r="N5" s="9"/>
      <c r="O5" s="9" t="s">
        <v>48</v>
      </c>
      <c r="P5" s="9"/>
      <c r="Q5" s="9" t="s">
        <v>48</v>
      </c>
      <c r="R5" s="9"/>
      <c r="S5" s="9" t="s">
        <v>49</v>
      </c>
      <c r="T5" s="9"/>
      <c r="U5" s="9" t="s">
        <v>50</v>
      </c>
      <c r="V5" s="9"/>
      <c r="W5" s="9" t="s">
        <v>51</v>
      </c>
    </row>
    <row r="6" spans="1:23" ht="15.75">
      <c r="A6" s="6"/>
      <c r="B6" s="7"/>
      <c r="C6" s="8"/>
      <c r="D6" s="8"/>
      <c r="E6" s="9" t="s">
        <v>259</v>
      </c>
      <c r="F6" s="9"/>
      <c r="G6" s="9" t="s">
        <v>259</v>
      </c>
      <c r="H6" s="9"/>
      <c r="I6" s="9" t="s">
        <v>259</v>
      </c>
      <c r="J6" s="9"/>
      <c r="K6" s="9" t="s">
        <v>259</v>
      </c>
      <c r="L6" s="9"/>
      <c r="M6" s="9" t="s">
        <v>259</v>
      </c>
      <c r="N6" s="9"/>
      <c r="O6" s="9" t="s">
        <v>51</v>
      </c>
      <c r="P6" s="9"/>
      <c r="Q6" s="9" t="s">
        <v>53</v>
      </c>
      <c r="R6" s="9"/>
      <c r="S6" s="9" t="s">
        <v>45</v>
      </c>
      <c r="T6" s="9"/>
      <c r="U6" s="9" t="s">
        <v>44</v>
      </c>
      <c r="V6" s="9"/>
      <c r="W6" s="9" t="s">
        <v>44</v>
      </c>
    </row>
    <row r="7" spans="1:23" ht="15.75">
      <c r="A7" s="6" t="s">
        <v>54</v>
      </c>
      <c r="B7" s="7"/>
      <c r="C7" s="8" t="s">
        <v>14</v>
      </c>
      <c r="D7" s="8"/>
      <c r="E7" s="9">
        <v>2015</v>
      </c>
      <c r="F7" s="9"/>
      <c r="G7" s="9">
        <v>2016</v>
      </c>
      <c r="H7" s="9"/>
      <c r="I7" s="9">
        <v>2017</v>
      </c>
      <c r="J7" s="9"/>
      <c r="K7" s="9">
        <v>2018</v>
      </c>
      <c r="L7" s="9"/>
      <c r="M7" s="9">
        <v>2019</v>
      </c>
      <c r="N7" s="9"/>
      <c r="O7" s="9">
        <v>2020</v>
      </c>
      <c r="P7" s="9"/>
      <c r="Q7" s="9">
        <v>2020</v>
      </c>
      <c r="R7" s="9"/>
      <c r="S7" s="9">
        <v>2021</v>
      </c>
      <c r="T7" s="9"/>
      <c r="U7" s="9">
        <v>2021</v>
      </c>
      <c r="V7" s="9"/>
      <c r="W7" s="9">
        <v>2021</v>
      </c>
    </row>
    <row r="8" spans="1:23" ht="15.75">
      <c r="A8" s="6"/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57" ht="15.75">
      <c r="A9" s="6"/>
      <c r="B9" s="7"/>
      <c r="C9" s="8"/>
      <c r="D9" s="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ht="15.75">
      <c r="A10" s="6" t="s">
        <v>260</v>
      </c>
      <c r="B10" s="7"/>
      <c r="C10" s="8"/>
      <c r="D10" s="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ht="15.75">
      <c r="A11" s="14" t="s">
        <v>261</v>
      </c>
      <c r="B11" s="15" t="s">
        <v>23</v>
      </c>
      <c r="C11" s="16">
        <v>5110.1</v>
      </c>
      <c r="E11" s="18">
        <v>183500</v>
      </c>
      <c r="F11" s="19"/>
      <c r="G11" s="18">
        <v>181777</v>
      </c>
      <c r="H11" s="19"/>
      <c r="I11" s="18">
        <v>191444</v>
      </c>
      <c r="J11" s="19"/>
      <c r="K11" s="39">
        <v>210214.72</v>
      </c>
      <c r="L11" s="46"/>
      <c r="M11" s="39">
        <v>206365.85</v>
      </c>
      <c r="N11" s="46"/>
      <c r="O11" s="111">
        <v>218000</v>
      </c>
      <c r="P11" s="46"/>
      <c r="Q11" s="111">
        <v>218000</v>
      </c>
      <c r="R11" s="46"/>
      <c r="S11" s="39">
        <v>224000</v>
      </c>
      <c r="T11" s="19"/>
      <c r="U11" s="111">
        <v>0</v>
      </c>
      <c r="V11" s="19"/>
      <c r="W11" s="111">
        <v>0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ht="15.75">
      <c r="A12" s="14" t="s">
        <v>59</v>
      </c>
      <c r="B12" s="15" t="s">
        <v>23</v>
      </c>
      <c r="C12" s="16">
        <f>+C11+0.1</f>
        <v>5110.200000000001</v>
      </c>
      <c r="E12" s="23">
        <v>0</v>
      </c>
      <c r="F12" s="19"/>
      <c r="G12" s="23">
        <v>0</v>
      </c>
      <c r="H12" s="19"/>
      <c r="I12" s="23">
        <v>0</v>
      </c>
      <c r="J12" s="19"/>
      <c r="K12" s="41">
        <v>0</v>
      </c>
      <c r="L12" s="46"/>
      <c r="M12" s="41">
        <v>0</v>
      </c>
      <c r="N12" s="46"/>
      <c r="O12" s="112">
        <v>0</v>
      </c>
      <c r="P12" s="46"/>
      <c r="Q12" s="112">
        <v>0</v>
      </c>
      <c r="R12" s="46"/>
      <c r="S12" s="41">
        <v>0</v>
      </c>
      <c r="T12" s="19"/>
      <c r="U12" s="112">
        <v>0</v>
      </c>
      <c r="V12" s="19"/>
      <c r="W12" s="112">
        <v>0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5.75">
      <c r="A13" s="14" t="s">
        <v>60</v>
      </c>
      <c r="B13" s="15" t="s">
        <v>23</v>
      </c>
      <c r="C13" s="16">
        <f>+C11+0.3</f>
        <v>5110.400000000001</v>
      </c>
      <c r="E13" s="23">
        <v>181107</v>
      </c>
      <c r="F13" s="19"/>
      <c r="G13" s="23">
        <v>97390.61</v>
      </c>
      <c r="H13" s="19"/>
      <c r="I13" s="23">
        <v>111262</v>
      </c>
      <c r="J13" s="19"/>
      <c r="K13" s="41">
        <v>153816.48</v>
      </c>
      <c r="L13" s="46"/>
      <c r="M13" s="41">
        <v>116122.99</v>
      </c>
      <c r="N13" s="46"/>
      <c r="O13" s="112">
        <v>185000</v>
      </c>
      <c r="P13" s="46"/>
      <c r="Q13" s="112">
        <v>185000</v>
      </c>
      <c r="R13" s="46"/>
      <c r="S13" s="41">
        <v>125000</v>
      </c>
      <c r="T13" s="19"/>
      <c r="U13" s="112">
        <v>0</v>
      </c>
      <c r="V13" s="19"/>
      <c r="W13" s="112">
        <v>0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6.5" thickBot="1">
      <c r="A14" s="6" t="s">
        <v>61</v>
      </c>
      <c r="B14" s="7"/>
      <c r="C14" s="8"/>
      <c r="D14" s="8"/>
      <c r="E14" s="12">
        <f>SUM(E11:E13)</f>
        <v>364607</v>
      </c>
      <c r="F14" s="22"/>
      <c r="G14" s="12">
        <f>SUM(G11:G13)</f>
        <v>279167.61</v>
      </c>
      <c r="H14" s="22"/>
      <c r="I14" s="12">
        <f>SUM(I11:I13)</f>
        <v>302706</v>
      </c>
      <c r="J14" s="22"/>
      <c r="K14" s="12">
        <f>SUM(K11:K13)</f>
        <v>364031.2</v>
      </c>
      <c r="L14" s="22"/>
      <c r="M14" s="12">
        <f>SUM(M11:M13)</f>
        <v>322488.84</v>
      </c>
      <c r="N14" s="22"/>
      <c r="O14" s="12">
        <f>SUM(O11:O13)</f>
        <v>403000</v>
      </c>
      <c r="P14" s="22"/>
      <c r="Q14" s="12">
        <f>SUM(Q11:Q13)</f>
        <v>403000</v>
      </c>
      <c r="R14" s="22"/>
      <c r="S14" s="12">
        <f>SUM(S11:S13)</f>
        <v>349000</v>
      </c>
      <c r="T14" s="22"/>
      <c r="U14" s="12">
        <f>SUM(U11:U13)</f>
        <v>0</v>
      </c>
      <c r="V14" s="22"/>
      <c r="W14" s="12">
        <f>SUM(W11:W13)</f>
        <v>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6.5" thickTop="1">
      <c r="A15" s="6"/>
      <c r="B15" s="7"/>
      <c r="C15" s="8"/>
      <c r="D15" s="8"/>
      <c r="E15" s="13"/>
      <c r="F15" s="22"/>
      <c r="G15" s="13"/>
      <c r="H15" s="22"/>
      <c r="I15" s="13"/>
      <c r="J15" s="22"/>
      <c r="K15" s="13"/>
      <c r="L15" s="22"/>
      <c r="M15" s="13"/>
      <c r="N15" s="22"/>
      <c r="O15" s="13"/>
      <c r="P15" s="22"/>
      <c r="Q15" s="13"/>
      <c r="R15" s="22"/>
      <c r="S15" s="13"/>
      <c r="T15" s="22"/>
      <c r="U15" s="13"/>
      <c r="V15" s="22"/>
      <c r="W15" s="13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5.75">
      <c r="A16" s="6"/>
      <c r="B16" s="7"/>
      <c r="C16" s="8"/>
      <c r="D16" s="8"/>
      <c r="E16" s="13"/>
      <c r="F16" s="22"/>
      <c r="G16" s="13"/>
      <c r="H16" s="22"/>
      <c r="I16" s="13"/>
      <c r="J16" s="22"/>
      <c r="K16" s="13"/>
      <c r="L16" s="22"/>
      <c r="M16" s="13"/>
      <c r="N16" s="22"/>
      <c r="O16" s="13"/>
      <c r="P16" s="22"/>
      <c r="Q16" s="13"/>
      <c r="R16" s="22"/>
      <c r="S16" s="13"/>
      <c r="T16" s="22"/>
      <c r="U16" s="13"/>
      <c r="V16" s="22"/>
      <c r="W16" s="13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5.75">
      <c r="A17" s="6"/>
      <c r="B17" s="7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5.75">
      <c r="A18" s="6" t="s">
        <v>262</v>
      </c>
      <c r="B18" s="7"/>
      <c r="C18" s="8"/>
      <c r="D18" s="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5.75">
      <c r="A19" s="14" t="s">
        <v>57</v>
      </c>
      <c r="B19" s="15" t="s">
        <v>23</v>
      </c>
      <c r="C19" s="16">
        <v>5112.1</v>
      </c>
      <c r="E19" s="18">
        <v>0</v>
      </c>
      <c r="F19" s="19"/>
      <c r="G19" s="18">
        <v>0</v>
      </c>
      <c r="H19" s="19"/>
      <c r="I19" s="18">
        <v>0</v>
      </c>
      <c r="J19" s="19"/>
      <c r="K19" s="18">
        <v>0</v>
      </c>
      <c r="L19" s="19"/>
      <c r="M19" s="18">
        <v>0</v>
      </c>
      <c r="N19" s="19"/>
      <c r="O19" s="111">
        <v>0</v>
      </c>
      <c r="P19" s="19"/>
      <c r="Q19" s="111">
        <v>0</v>
      </c>
      <c r="R19" s="19"/>
      <c r="S19" s="39">
        <v>0</v>
      </c>
      <c r="T19" s="19"/>
      <c r="U19" s="111">
        <v>0</v>
      </c>
      <c r="V19" s="19"/>
      <c r="W19" s="111">
        <v>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5.75">
      <c r="A20" s="14" t="s">
        <v>59</v>
      </c>
      <c r="B20" s="15" t="s">
        <v>23</v>
      </c>
      <c r="C20" s="16">
        <f>+C19+0.1</f>
        <v>5112.200000000001</v>
      </c>
      <c r="E20" s="23">
        <v>0</v>
      </c>
      <c r="F20" s="19"/>
      <c r="G20" s="23">
        <v>0</v>
      </c>
      <c r="H20" s="19"/>
      <c r="I20" s="23">
        <v>0</v>
      </c>
      <c r="J20" s="19"/>
      <c r="K20" s="23">
        <v>0</v>
      </c>
      <c r="L20" s="19"/>
      <c r="M20" s="23">
        <v>0</v>
      </c>
      <c r="N20" s="19"/>
      <c r="O20" s="112">
        <v>0</v>
      </c>
      <c r="P20" s="19"/>
      <c r="Q20" s="112">
        <v>0</v>
      </c>
      <c r="R20" s="19"/>
      <c r="S20" s="41">
        <v>0</v>
      </c>
      <c r="T20" s="19"/>
      <c r="U20" s="112">
        <v>0</v>
      </c>
      <c r="V20" s="19"/>
      <c r="W20" s="112">
        <v>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5.75">
      <c r="A21" s="14" t="s">
        <v>263</v>
      </c>
      <c r="B21" s="15" t="s">
        <v>23</v>
      </c>
      <c r="C21" s="16" t="s">
        <v>264</v>
      </c>
      <c r="E21" s="23">
        <v>158014</v>
      </c>
      <c r="F21" s="19"/>
      <c r="G21" s="23">
        <v>169629</v>
      </c>
      <c r="H21" s="19"/>
      <c r="I21" s="23">
        <v>196292</v>
      </c>
      <c r="J21" s="19"/>
      <c r="K21" s="23">
        <v>196094</v>
      </c>
      <c r="L21" s="19"/>
      <c r="M21" s="23">
        <v>195999.46</v>
      </c>
      <c r="N21" s="19"/>
      <c r="O21" s="112">
        <v>170000</v>
      </c>
      <c r="P21" s="19"/>
      <c r="Q21" s="112">
        <v>170000</v>
      </c>
      <c r="R21" s="19"/>
      <c r="S21" s="41">
        <v>136000</v>
      </c>
      <c r="T21" s="19"/>
      <c r="U21" s="112">
        <v>0</v>
      </c>
      <c r="V21" s="19"/>
      <c r="W21" s="112">
        <v>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5.75">
      <c r="A22" s="14" t="s">
        <v>60</v>
      </c>
      <c r="B22" s="15" t="s">
        <v>23</v>
      </c>
      <c r="C22" s="16">
        <f>+C19+0.3</f>
        <v>5112.400000000001</v>
      </c>
      <c r="E22" s="23">
        <v>0</v>
      </c>
      <c r="F22" s="19"/>
      <c r="G22" s="23">
        <v>0</v>
      </c>
      <c r="H22" s="19"/>
      <c r="I22" s="23">
        <v>0</v>
      </c>
      <c r="J22" s="19"/>
      <c r="K22" s="23">
        <v>0</v>
      </c>
      <c r="L22" s="19"/>
      <c r="M22" s="23">
        <v>0</v>
      </c>
      <c r="N22" s="19"/>
      <c r="O22" s="112">
        <v>0</v>
      </c>
      <c r="P22" s="19"/>
      <c r="Q22" s="112">
        <v>0</v>
      </c>
      <c r="R22" s="19"/>
      <c r="S22" s="41">
        <v>0</v>
      </c>
      <c r="T22" s="19"/>
      <c r="U22" s="112">
        <v>0</v>
      </c>
      <c r="V22" s="19"/>
      <c r="W22" s="112">
        <v>0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6.5" thickBot="1">
      <c r="A23" s="6" t="s">
        <v>61</v>
      </c>
      <c r="B23" s="7"/>
      <c r="C23" s="8"/>
      <c r="D23" s="8"/>
      <c r="E23" s="12">
        <f>SUM(E19:E22)</f>
        <v>158014</v>
      </c>
      <c r="F23" s="22"/>
      <c r="G23" s="12">
        <f>SUM(G19:G22)</f>
        <v>169629</v>
      </c>
      <c r="H23" s="22"/>
      <c r="I23" s="12">
        <f>SUM(I19:I22)</f>
        <v>196292</v>
      </c>
      <c r="J23" s="22"/>
      <c r="K23" s="12">
        <f>SUM(K19:K22)</f>
        <v>196094</v>
      </c>
      <c r="L23" s="22"/>
      <c r="M23" s="12">
        <f>SUM(M19:M22)</f>
        <v>195999.46</v>
      </c>
      <c r="N23" s="22"/>
      <c r="O23" s="12">
        <f>SUM(O19:O22)</f>
        <v>170000</v>
      </c>
      <c r="P23" s="22"/>
      <c r="Q23" s="12">
        <f>SUM(Q19:Q22)</f>
        <v>170000</v>
      </c>
      <c r="R23" s="22"/>
      <c r="S23" s="12">
        <f>SUM(S19:S22)</f>
        <v>136000</v>
      </c>
      <c r="T23" s="22"/>
      <c r="U23" s="12">
        <f>SUM(U19:U22)</f>
        <v>0</v>
      </c>
      <c r="V23" s="22"/>
      <c r="W23" s="12">
        <f>SUM(W19:W22)</f>
        <v>0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6.5" thickTop="1">
      <c r="A24" s="6"/>
      <c r="B24" s="7"/>
      <c r="C24" s="8"/>
      <c r="D24" s="8"/>
      <c r="E24" s="13"/>
      <c r="F24" s="22"/>
      <c r="G24" s="13"/>
      <c r="H24" s="22"/>
      <c r="I24" s="13"/>
      <c r="J24" s="22"/>
      <c r="K24" s="13"/>
      <c r="L24" s="22"/>
      <c r="M24" s="13"/>
      <c r="N24" s="22"/>
      <c r="O24" s="13"/>
      <c r="P24" s="22"/>
      <c r="Q24" s="13"/>
      <c r="R24" s="22"/>
      <c r="S24" s="13"/>
      <c r="T24" s="22"/>
      <c r="U24" s="13"/>
      <c r="V24" s="22"/>
      <c r="W24" s="13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5.75">
      <c r="A25" s="6"/>
      <c r="B25" s="7"/>
      <c r="C25" s="8"/>
      <c r="D25" s="8"/>
      <c r="E25" s="13"/>
      <c r="F25" s="22"/>
      <c r="G25" s="13"/>
      <c r="H25" s="22"/>
      <c r="I25" s="13"/>
      <c r="J25" s="22"/>
      <c r="K25" s="13"/>
      <c r="L25" s="22"/>
      <c r="M25" s="13"/>
      <c r="N25" s="22"/>
      <c r="O25" s="13"/>
      <c r="P25" s="22"/>
      <c r="Q25" s="13"/>
      <c r="R25" s="22"/>
      <c r="S25" s="13"/>
      <c r="T25" s="22"/>
      <c r="U25" s="13"/>
      <c r="V25" s="22"/>
      <c r="W25" s="13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5.75">
      <c r="A26" s="6"/>
      <c r="B26" s="7"/>
      <c r="C26" s="8"/>
      <c r="D26" s="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5.75">
      <c r="A27" s="6" t="s">
        <v>265</v>
      </c>
      <c r="B27" s="7"/>
      <c r="C27" s="8"/>
      <c r="D27" s="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5.75">
      <c r="A28" s="14" t="s">
        <v>57</v>
      </c>
      <c r="B28" s="15" t="s">
        <v>23</v>
      </c>
      <c r="C28" s="16">
        <v>5120.1</v>
      </c>
      <c r="E28" s="18">
        <v>0</v>
      </c>
      <c r="F28" s="19"/>
      <c r="G28" s="18">
        <v>0</v>
      </c>
      <c r="H28" s="19"/>
      <c r="I28" s="18">
        <v>0</v>
      </c>
      <c r="J28" s="19"/>
      <c r="K28" s="18">
        <v>0</v>
      </c>
      <c r="L28" s="19"/>
      <c r="M28" s="18">
        <v>0</v>
      </c>
      <c r="N28" s="19"/>
      <c r="O28" s="111">
        <v>0</v>
      </c>
      <c r="P28" s="19"/>
      <c r="Q28" s="111">
        <v>0</v>
      </c>
      <c r="R28" s="19"/>
      <c r="S28" s="39">
        <v>0</v>
      </c>
      <c r="T28" s="19"/>
      <c r="U28" s="111">
        <v>0</v>
      </c>
      <c r="V28" s="19"/>
      <c r="W28" s="111">
        <v>0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5.75">
      <c r="A29" s="14" t="s">
        <v>59</v>
      </c>
      <c r="B29" s="15" t="s">
        <v>23</v>
      </c>
      <c r="C29" s="16">
        <f>+C28+0.1</f>
        <v>5120.200000000001</v>
      </c>
      <c r="E29" s="23">
        <v>0</v>
      </c>
      <c r="F29" s="19"/>
      <c r="G29" s="23">
        <v>0</v>
      </c>
      <c r="H29" s="19"/>
      <c r="I29" s="23">
        <v>0</v>
      </c>
      <c r="J29" s="19"/>
      <c r="K29" s="23">
        <v>0</v>
      </c>
      <c r="L29" s="19"/>
      <c r="M29" s="23">
        <v>0</v>
      </c>
      <c r="N29" s="19"/>
      <c r="O29" s="112">
        <v>0</v>
      </c>
      <c r="P29" s="19"/>
      <c r="Q29" s="112">
        <v>0</v>
      </c>
      <c r="R29" s="19"/>
      <c r="S29" s="41">
        <v>0</v>
      </c>
      <c r="T29" s="19"/>
      <c r="U29" s="112">
        <v>0</v>
      </c>
      <c r="V29" s="19"/>
      <c r="W29" s="112">
        <v>0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5.75">
      <c r="A30" s="14" t="s">
        <v>60</v>
      </c>
      <c r="B30" s="15" t="s">
        <v>23</v>
      </c>
      <c r="C30" s="16">
        <f>+C28+0.3</f>
        <v>5120.400000000001</v>
      </c>
      <c r="E30" s="23">
        <v>0</v>
      </c>
      <c r="F30" s="19"/>
      <c r="G30" s="23">
        <v>0</v>
      </c>
      <c r="H30" s="19"/>
      <c r="I30" s="23">
        <v>0</v>
      </c>
      <c r="J30" s="19"/>
      <c r="K30" s="23">
        <v>0</v>
      </c>
      <c r="L30" s="19"/>
      <c r="M30" s="23">
        <v>0</v>
      </c>
      <c r="N30" s="19"/>
      <c r="O30" s="112">
        <v>0</v>
      </c>
      <c r="P30" s="19"/>
      <c r="Q30" s="112">
        <v>0</v>
      </c>
      <c r="R30" s="19"/>
      <c r="S30" s="41">
        <v>0</v>
      </c>
      <c r="T30" s="19"/>
      <c r="U30" s="112">
        <v>0</v>
      </c>
      <c r="V30" s="19"/>
      <c r="W30" s="112">
        <v>0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6.5" thickBot="1">
      <c r="A31" s="6" t="s">
        <v>61</v>
      </c>
      <c r="B31" s="7"/>
      <c r="C31" s="8"/>
      <c r="D31" s="8"/>
      <c r="E31" s="12">
        <f>SUM(E28:E30)</f>
        <v>0</v>
      </c>
      <c r="F31" s="22"/>
      <c r="G31" s="12">
        <f>SUM(G28:G30)</f>
        <v>0</v>
      </c>
      <c r="H31" s="22"/>
      <c r="I31" s="12">
        <f>SUM(I28:I30)</f>
        <v>0</v>
      </c>
      <c r="J31" s="22"/>
      <c r="K31" s="12">
        <f>SUM(K28:K30)</f>
        <v>0</v>
      </c>
      <c r="L31" s="22"/>
      <c r="M31" s="12">
        <f>SUM(M28:M30)</f>
        <v>0</v>
      </c>
      <c r="N31" s="22"/>
      <c r="O31" s="12">
        <f>SUM(O28:O30)</f>
        <v>0</v>
      </c>
      <c r="P31" s="22"/>
      <c r="Q31" s="12">
        <f>SUM(Q28:Q30)</f>
        <v>0</v>
      </c>
      <c r="R31" s="22"/>
      <c r="S31" s="12">
        <f>SUM(S28:S30)</f>
        <v>0</v>
      </c>
      <c r="T31" s="22"/>
      <c r="U31" s="12">
        <f>SUM(U28:U30)</f>
        <v>0</v>
      </c>
      <c r="V31" s="22"/>
      <c r="W31" s="12">
        <f>SUM(W28:W30)</f>
        <v>0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6.5" thickTop="1">
      <c r="A32" s="6"/>
      <c r="B32" s="7"/>
      <c r="C32" s="8"/>
      <c r="D32" s="8"/>
      <c r="E32" s="13"/>
      <c r="F32" s="22"/>
      <c r="G32" s="13"/>
      <c r="H32" s="22"/>
      <c r="I32" s="13"/>
      <c r="J32" s="22"/>
      <c r="K32" s="13"/>
      <c r="L32" s="22"/>
      <c r="M32" s="13"/>
      <c r="N32" s="22"/>
      <c r="O32" s="13"/>
      <c r="P32" s="22"/>
      <c r="Q32" s="13"/>
      <c r="R32" s="22"/>
      <c r="S32" s="13"/>
      <c r="T32" s="22"/>
      <c r="U32" s="13"/>
      <c r="V32" s="22"/>
      <c r="W32" s="13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5.75">
      <c r="A33" s="6"/>
      <c r="B33" s="7"/>
      <c r="C33" s="8"/>
      <c r="D33" s="8"/>
      <c r="E33" s="13"/>
      <c r="F33" s="22"/>
      <c r="G33" s="13"/>
      <c r="H33" s="22"/>
      <c r="I33" s="13"/>
      <c r="J33" s="22"/>
      <c r="K33" s="13"/>
      <c r="L33" s="22"/>
      <c r="M33" s="13"/>
      <c r="N33" s="22"/>
      <c r="O33" s="13"/>
      <c r="P33" s="22"/>
      <c r="Q33" s="13"/>
      <c r="R33" s="22"/>
      <c r="S33" s="13"/>
      <c r="T33" s="22"/>
      <c r="U33" s="13"/>
      <c r="V33" s="22"/>
      <c r="W33" s="13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5.75">
      <c r="A34" s="6"/>
      <c r="B34" s="7"/>
      <c r="C34" s="8"/>
      <c r="D34" s="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5.75">
      <c r="A35" s="6" t="s">
        <v>266</v>
      </c>
      <c r="B35" s="7"/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5.75">
      <c r="A36" s="14" t="s">
        <v>57</v>
      </c>
      <c r="B36" s="15" t="s">
        <v>23</v>
      </c>
      <c r="C36" s="16">
        <v>5130.1</v>
      </c>
      <c r="E36" s="18">
        <v>0</v>
      </c>
      <c r="F36" s="19"/>
      <c r="G36" s="18">
        <v>0</v>
      </c>
      <c r="H36" s="19"/>
      <c r="I36" s="18">
        <v>0</v>
      </c>
      <c r="J36" s="19"/>
      <c r="K36" s="18">
        <v>0</v>
      </c>
      <c r="L36" s="19"/>
      <c r="M36" s="18">
        <v>0</v>
      </c>
      <c r="N36" s="19"/>
      <c r="O36" s="111">
        <v>0</v>
      </c>
      <c r="P36" s="19"/>
      <c r="Q36" s="111">
        <v>0</v>
      </c>
      <c r="R36" s="19"/>
      <c r="S36" s="39">
        <v>0</v>
      </c>
      <c r="T36" s="19"/>
      <c r="U36" s="111">
        <v>0</v>
      </c>
      <c r="V36" s="19"/>
      <c r="W36" s="111">
        <v>0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5.75">
      <c r="A37" s="14" t="s">
        <v>59</v>
      </c>
      <c r="B37" s="15" t="s">
        <v>23</v>
      </c>
      <c r="C37" s="16">
        <f>+C36+0.1</f>
        <v>5130.200000000001</v>
      </c>
      <c r="E37" s="23">
        <v>405062</v>
      </c>
      <c r="F37" s="19"/>
      <c r="G37" s="23">
        <v>110527.5</v>
      </c>
      <c r="H37" s="19"/>
      <c r="I37" s="23">
        <v>98142</v>
      </c>
      <c r="J37" s="19"/>
      <c r="K37" s="23">
        <v>143534</v>
      </c>
      <c r="L37" s="19"/>
      <c r="M37" s="23">
        <v>53269.5</v>
      </c>
      <c r="N37" s="19"/>
      <c r="O37" s="112">
        <v>0</v>
      </c>
      <c r="P37" s="19"/>
      <c r="Q37" s="112">
        <v>0</v>
      </c>
      <c r="R37" s="19"/>
      <c r="S37" s="41">
        <v>0</v>
      </c>
      <c r="T37" s="19"/>
      <c r="U37" s="112">
        <v>0</v>
      </c>
      <c r="V37" s="19"/>
      <c r="W37" s="112">
        <v>0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5.75">
      <c r="A38" s="14" t="s">
        <v>60</v>
      </c>
      <c r="B38" s="15" t="s">
        <v>23</v>
      </c>
      <c r="C38" s="16">
        <f>+C36+0.3</f>
        <v>5130.400000000001</v>
      </c>
      <c r="E38" s="23">
        <v>76303</v>
      </c>
      <c r="F38" s="19"/>
      <c r="G38" s="23">
        <v>56455.5</v>
      </c>
      <c r="H38" s="19"/>
      <c r="I38" s="23">
        <v>57128</v>
      </c>
      <c r="J38" s="19"/>
      <c r="K38" s="23">
        <v>74282</v>
      </c>
      <c r="L38" s="19"/>
      <c r="M38" s="23">
        <v>65351.61</v>
      </c>
      <c r="N38" s="19"/>
      <c r="O38" s="112">
        <v>60000</v>
      </c>
      <c r="P38" s="19"/>
      <c r="Q38" s="112">
        <v>60000</v>
      </c>
      <c r="R38" s="19"/>
      <c r="S38" s="41">
        <v>50000</v>
      </c>
      <c r="T38" s="19"/>
      <c r="U38" s="112">
        <v>0</v>
      </c>
      <c r="V38" s="19"/>
      <c r="W38" s="112">
        <v>0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6.5" thickBot="1">
      <c r="A39" s="6" t="s">
        <v>61</v>
      </c>
      <c r="B39" s="7"/>
      <c r="C39" s="8"/>
      <c r="D39" s="8"/>
      <c r="E39" s="12">
        <f>SUM(E36:E38)</f>
        <v>481365</v>
      </c>
      <c r="F39" s="22"/>
      <c r="G39" s="12">
        <f>SUM(G36:G38)</f>
        <v>166983</v>
      </c>
      <c r="H39" s="22"/>
      <c r="I39" s="12">
        <f>SUM(I36:I38)</f>
        <v>155270</v>
      </c>
      <c r="J39" s="22"/>
      <c r="K39" s="12">
        <f>SUM(K36:K38)</f>
        <v>217816</v>
      </c>
      <c r="L39" s="22"/>
      <c r="M39" s="12">
        <f>SUM(M36:M38)</f>
        <v>118621.11</v>
      </c>
      <c r="N39" s="22"/>
      <c r="O39" s="12">
        <f>SUM(O36:O38)</f>
        <v>60000</v>
      </c>
      <c r="P39" s="22"/>
      <c r="Q39" s="12">
        <f>SUM(Q36:Q38)</f>
        <v>60000</v>
      </c>
      <c r="R39" s="22"/>
      <c r="S39" s="12">
        <f>SUM(S36:S38)</f>
        <v>50000</v>
      </c>
      <c r="T39" s="22"/>
      <c r="U39" s="12">
        <f>SUM(U36:U38)</f>
        <v>0</v>
      </c>
      <c r="V39" s="22"/>
      <c r="W39" s="12">
        <f>SUM(W36:W38)</f>
        <v>0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6.5" thickTop="1">
      <c r="A40" s="6"/>
      <c r="B40" s="7"/>
      <c r="C40" s="8"/>
      <c r="D40" s="8"/>
      <c r="E40" s="13"/>
      <c r="F40" s="22"/>
      <c r="G40" s="13"/>
      <c r="H40" s="22"/>
      <c r="I40" s="13"/>
      <c r="J40" s="22"/>
      <c r="K40" s="13"/>
      <c r="L40" s="22"/>
      <c r="M40" s="13"/>
      <c r="N40" s="22"/>
      <c r="O40" s="13"/>
      <c r="P40" s="22"/>
      <c r="Q40" s="13"/>
      <c r="R40" s="22"/>
      <c r="S40" s="13"/>
      <c r="T40" s="22"/>
      <c r="U40" s="13"/>
      <c r="V40" s="22"/>
      <c r="W40" s="13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5.75">
      <c r="A41" s="6"/>
      <c r="B41" s="7"/>
      <c r="C41" s="8"/>
      <c r="D41" s="8"/>
      <c r="E41" s="13"/>
      <c r="F41" s="22"/>
      <c r="G41" s="13"/>
      <c r="H41" s="22"/>
      <c r="I41" s="13"/>
      <c r="J41" s="22"/>
      <c r="K41" s="13"/>
      <c r="L41" s="22"/>
      <c r="M41" s="13"/>
      <c r="N41" s="22"/>
      <c r="O41" s="13"/>
      <c r="P41" s="22"/>
      <c r="Q41" s="13"/>
      <c r="R41" s="22"/>
      <c r="S41" s="13"/>
      <c r="T41" s="22"/>
      <c r="U41" s="13"/>
      <c r="V41" s="22"/>
      <c r="W41" s="13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5.75">
      <c r="A42" s="6"/>
      <c r="B42" s="7"/>
      <c r="C42" s="8"/>
      <c r="D42" s="8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5.75">
      <c r="A43" s="6" t="s">
        <v>267</v>
      </c>
      <c r="B43" s="7"/>
      <c r="C43" s="8"/>
      <c r="D43" s="8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5.75">
      <c r="A44" s="14" t="s">
        <v>57</v>
      </c>
      <c r="B44" s="15" t="s">
        <v>23</v>
      </c>
      <c r="C44" s="16">
        <v>5140.1</v>
      </c>
      <c r="E44" s="18">
        <v>0</v>
      </c>
      <c r="F44" s="19"/>
      <c r="G44" s="18">
        <v>0</v>
      </c>
      <c r="H44" s="19"/>
      <c r="I44" s="18">
        <v>0</v>
      </c>
      <c r="J44" s="19"/>
      <c r="K44" s="18">
        <v>0</v>
      </c>
      <c r="L44" s="19"/>
      <c r="M44" s="18">
        <v>0</v>
      </c>
      <c r="N44" s="19"/>
      <c r="O44" s="111">
        <v>0</v>
      </c>
      <c r="P44" s="19"/>
      <c r="Q44" s="111">
        <v>0</v>
      </c>
      <c r="R44" s="19"/>
      <c r="S44" s="39">
        <v>0</v>
      </c>
      <c r="T44" s="19"/>
      <c r="U44" s="111">
        <v>0</v>
      </c>
      <c r="V44" s="19"/>
      <c r="W44" s="111">
        <v>0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5.75">
      <c r="A45" s="14" t="s">
        <v>59</v>
      </c>
      <c r="B45" s="15" t="s">
        <v>23</v>
      </c>
      <c r="C45" s="16">
        <f>+C44+0.1</f>
        <v>5140.200000000001</v>
      </c>
      <c r="E45" s="23">
        <v>0</v>
      </c>
      <c r="F45" s="19"/>
      <c r="G45" s="23">
        <v>0</v>
      </c>
      <c r="H45" s="19"/>
      <c r="I45" s="23">
        <v>0</v>
      </c>
      <c r="J45" s="19"/>
      <c r="K45" s="23">
        <v>0</v>
      </c>
      <c r="L45" s="19"/>
      <c r="M45" s="23">
        <v>0</v>
      </c>
      <c r="N45" s="19"/>
      <c r="O45" s="112">
        <v>0</v>
      </c>
      <c r="P45" s="19"/>
      <c r="Q45" s="112">
        <v>0</v>
      </c>
      <c r="R45" s="19"/>
      <c r="S45" s="41">
        <v>0</v>
      </c>
      <c r="T45" s="19"/>
      <c r="U45" s="112">
        <v>0</v>
      </c>
      <c r="V45" s="19"/>
      <c r="W45" s="112">
        <v>0</v>
      </c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5.75">
      <c r="A46" s="14" t="s">
        <v>60</v>
      </c>
      <c r="B46" s="15" t="s">
        <v>23</v>
      </c>
      <c r="C46" s="16">
        <f>+C44+0.3</f>
        <v>5140.400000000001</v>
      </c>
      <c r="E46" s="23">
        <v>38190</v>
      </c>
      <c r="F46" s="19"/>
      <c r="G46" s="23">
        <v>27767.92</v>
      </c>
      <c r="H46" s="19"/>
      <c r="I46" s="23">
        <v>33907</v>
      </c>
      <c r="J46" s="19"/>
      <c r="K46" s="23">
        <v>40501</v>
      </c>
      <c r="L46" s="19"/>
      <c r="M46" s="23">
        <v>29860.57</v>
      </c>
      <c r="N46" s="19"/>
      <c r="O46" s="112">
        <v>50000</v>
      </c>
      <c r="P46" s="19"/>
      <c r="Q46" s="112">
        <v>50000</v>
      </c>
      <c r="R46" s="19"/>
      <c r="S46" s="41">
        <v>40000</v>
      </c>
      <c r="T46" s="19"/>
      <c r="U46" s="112">
        <v>0</v>
      </c>
      <c r="V46" s="19"/>
      <c r="W46" s="112">
        <v>0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6.5" thickBot="1">
      <c r="A47" s="6" t="s">
        <v>61</v>
      </c>
      <c r="B47" s="7"/>
      <c r="C47" s="8"/>
      <c r="D47" s="8"/>
      <c r="E47" s="12">
        <f>SUM(E44:E46)</f>
        <v>38190</v>
      </c>
      <c r="F47" s="22"/>
      <c r="G47" s="12">
        <f>SUM(G44:G46)</f>
        <v>27767.92</v>
      </c>
      <c r="H47" s="22"/>
      <c r="I47" s="12">
        <f>SUM(I44:I46)</f>
        <v>33907</v>
      </c>
      <c r="J47" s="22"/>
      <c r="K47" s="12">
        <f>SUM(K44:K46)</f>
        <v>40501</v>
      </c>
      <c r="L47" s="22"/>
      <c r="M47" s="12">
        <f>SUM(M44:M46)</f>
        <v>29860.57</v>
      </c>
      <c r="N47" s="22"/>
      <c r="O47" s="12">
        <f>SUM(O44:O46)</f>
        <v>50000</v>
      </c>
      <c r="P47" s="22"/>
      <c r="Q47" s="12">
        <f>SUM(Q44:Q46)</f>
        <v>50000</v>
      </c>
      <c r="R47" s="22"/>
      <c r="S47" s="12">
        <f>SUM(S44:S46)</f>
        <v>40000</v>
      </c>
      <c r="T47" s="22"/>
      <c r="U47" s="12">
        <f>SUM(U44:U46)</f>
        <v>0</v>
      </c>
      <c r="V47" s="22"/>
      <c r="W47" s="12">
        <f>SUM(W44:W46)</f>
        <v>0</v>
      </c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6.5" thickTop="1">
      <c r="A48" s="6"/>
      <c r="B48" s="7"/>
      <c r="C48" s="8"/>
      <c r="D48" s="8"/>
      <c r="E48" s="13"/>
      <c r="F48" s="22"/>
      <c r="G48" s="13"/>
      <c r="H48" s="22"/>
      <c r="I48" s="13"/>
      <c r="J48" s="22"/>
      <c r="K48" s="13"/>
      <c r="L48" s="22"/>
      <c r="M48" s="13"/>
      <c r="N48" s="22"/>
      <c r="O48" s="13"/>
      <c r="P48" s="22"/>
      <c r="Q48" s="13"/>
      <c r="R48" s="22"/>
      <c r="S48" s="13"/>
      <c r="T48" s="22"/>
      <c r="U48" s="13"/>
      <c r="V48" s="22"/>
      <c r="W48" s="13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5.75">
      <c r="A49" s="6"/>
      <c r="B49" s="7"/>
      <c r="C49" s="8"/>
      <c r="D49" s="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5.75">
      <c r="A50" s="6" t="s">
        <v>268</v>
      </c>
      <c r="B50" s="7"/>
      <c r="C50" s="8"/>
      <c r="D50" s="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5.75">
      <c r="A51" s="14" t="s">
        <v>57</v>
      </c>
      <c r="B51" s="15" t="s">
        <v>23</v>
      </c>
      <c r="C51" s="16">
        <v>5142.1</v>
      </c>
      <c r="E51" s="18">
        <v>0</v>
      </c>
      <c r="F51" s="19"/>
      <c r="G51" s="18">
        <v>0</v>
      </c>
      <c r="H51" s="19"/>
      <c r="I51" s="18">
        <v>0</v>
      </c>
      <c r="J51" s="19"/>
      <c r="K51" s="18">
        <v>0</v>
      </c>
      <c r="L51" s="19"/>
      <c r="M51" s="18">
        <v>0</v>
      </c>
      <c r="N51" s="19"/>
      <c r="O51" s="111">
        <v>0</v>
      </c>
      <c r="P51" s="19"/>
      <c r="Q51" s="111">
        <v>0</v>
      </c>
      <c r="R51" s="19"/>
      <c r="S51" s="39">
        <v>0</v>
      </c>
      <c r="T51" s="19"/>
      <c r="U51" s="111">
        <v>0</v>
      </c>
      <c r="V51" s="19"/>
      <c r="W51" s="111">
        <v>0</v>
      </c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5.75">
      <c r="A52" s="14" t="s">
        <v>59</v>
      </c>
      <c r="B52" s="15" t="s">
        <v>23</v>
      </c>
      <c r="C52" s="16">
        <f>+C51+0.1</f>
        <v>5142.200000000001</v>
      </c>
      <c r="E52" s="23">
        <v>0</v>
      </c>
      <c r="F52" s="19"/>
      <c r="G52" s="23">
        <v>0</v>
      </c>
      <c r="H52" s="19"/>
      <c r="I52" s="23">
        <v>0</v>
      </c>
      <c r="J52" s="19"/>
      <c r="K52" s="23">
        <v>0</v>
      </c>
      <c r="L52" s="19"/>
      <c r="M52" s="23">
        <v>0</v>
      </c>
      <c r="N52" s="19"/>
      <c r="O52" s="112">
        <v>0</v>
      </c>
      <c r="P52" s="19"/>
      <c r="Q52" s="112">
        <v>0</v>
      </c>
      <c r="R52" s="19"/>
      <c r="S52" s="41">
        <v>0</v>
      </c>
      <c r="T52" s="19"/>
      <c r="U52" s="112">
        <v>0</v>
      </c>
      <c r="V52" s="19"/>
      <c r="W52" s="112">
        <v>0</v>
      </c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5.75">
      <c r="A53" s="14" t="s">
        <v>60</v>
      </c>
      <c r="B53" s="15" t="s">
        <v>23</v>
      </c>
      <c r="C53" s="16">
        <f>+C51+0.3</f>
        <v>5142.400000000001</v>
      </c>
      <c r="E53" s="23">
        <v>73433</v>
      </c>
      <c r="F53" s="19"/>
      <c r="G53" s="23">
        <v>33652.25</v>
      </c>
      <c r="H53" s="19"/>
      <c r="I53" s="23">
        <v>64046</v>
      </c>
      <c r="J53" s="19"/>
      <c r="K53" s="23">
        <v>86191</v>
      </c>
      <c r="L53" s="19"/>
      <c r="M53" s="23">
        <v>65877.16</v>
      </c>
      <c r="N53" s="19"/>
      <c r="O53" s="112">
        <v>60000</v>
      </c>
      <c r="P53" s="19"/>
      <c r="Q53" s="112">
        <v>60000</v>
      </c>
      <c r="R53" s="19"/>
      <c r="S53" s="41">
        <v>50000</v>
      </c>
      <c r="T53" s="19"/>
      <c r="U53" s="112">
        <v>0</v>
      </c>
      <c r="V53" s="19"/>
      <c r="W53" s="112">
        <v>0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6.5" thickBot="1">
      <c r="A54" s="6" t="s">
        <v>61</v>
      </c>
      <c r="B54" s="7"/>
      <c r="C54" s="8"/>
      <c r="D54" s="8"/>
      <c r="E54" s="12">
        <f>SUM(E51:E53)</f>
        <v>73433</v>
      </c>
      <c r="F54" s="22"/>
      <c r="G54" s="12">
        <f>SUM(G51:G53)</f>
        <v>33652.25</v>
      </c>
      <c r="H54" s="22"/>
      <c r="I54" s="12">
        <f>SUM(I51:I53)</f>
        <v>64046</v>
      </c>
      <c r="J54" s="22"/>
      <c r="K54" s="12">
        <f>SUM(K51:K53)</f>
        <v>86191</v>
      </c>
      <c r="L54" s="22"/>
      <c r="M54" s="12">
        <f>SUM(M51:M53)</f>
        <v>65877.16</v>
      </c>
      <c r="N54" s="22"/>
      <c r="O54" s="12">
        <f>SUM(O51:O53)</f>
        <v>60000</v>
      </c>
      <c r="P54" s="22"/>
      <c r="Q54" s="12">
        <f>SUM(Q51:Q53)</f>
        <v>60000</v>
      </c>
      <c r="R54" s="22"/>
      <c r="S54" s="12">
        <f>SUM(S51:S53)</f>
        <v>50000</v>
      </c>
      <c r="T54" s="22"/>
      <c r="U54" s="12">
        <f>SUM(U51:U53)</f>
        <v>0</v>
      </c>
      <c r="V54" s="22"/>
      <c r="W54" s="12">
        <f>SUM(W51:W53)</f>
        <v>0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6.5" thickTop="1">
      <c r="A55" s="6"/>
      <c r="B55" s="7"/>
      <c r="C55" s="8"/>
      <c r="D55" s="8"/>
      <c r="E55" s="13"/>
      <c r="F55" s="22"/>
      <c r="G55" s="13"/>
      <c r="H55" s="22"/>
      <c r="I55" s="13"/>
      <c r="J55" s="22"/>
      <c r="K55" s="13"/>
      <c r="L55" s="22"/>
      <c r="M55" s="13"/>
      <c r="N55" s="22"/>
      <c r="O55" s="13"/>
      <c r="P55" s="22"/>
      <c r="Q55" s="13"/>
      <c r="R55" s="22"/>
      <c r="S55" s="13"/>
      <c r="T55" s="22"/>
      <c r="U55" s="13"/>
      <c r="V55" s="22"/>
      <c r="W55" s="13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5.75">
      <c r="A56" s="6"/>
      <c r="B56" s="7"/>
      <c r="C56" s="8"/>
      <c r="D56" s="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5.75">
      <c r="A57" s="6" t="s">
        <v>269</v>
      </c>
      <c r="B57" s="7"/>
      <c r="C57" s="8"/>
      <c r="D57" s="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5.75">
      <c r="A58" s="14" t="s">
        <v>57</v>
      </c>
      <c r="B58" s="15" t="s">
        <v>23</v>
      </c>
      <c r="C58" s="16">
        <v>5148.1</v>
      </c>
      <c r="E58" s="18">
        <v>0</v>
      </c>
      <c r="F58" s="19"/>
      <c r="G58" s="18">
        <v>0</v>
      </c>
      <c r="H58" s="19"/>
      <c r="I58" s="18">
        <v>0</v>
      </c>
      <c r="J58" s="19"/>
      <c r="K58" s="18">
        <v>0</v>
      </c>
      <c r="L58" s="19"/>
      <c r="M58" s="18">
        <v>0</v>
      </c>
      <c r="N58" s="19"/>
      <c r="O58" s="111">
        <v>0</v>
      </c>
      <c r="P58" s="19"/>
      <c r="Q58" s="111">
        <v>0</v>
      </c>
      <c r="R58" s="19"/>
      <c r="S58" s="39">
        <v>0</v>
      </c>
      <c r="T58" s="19"/>
      <c r="U58" s="111">
        <v>0</v>
      </c>
      <c r="V58" s="19"/>
      <c r="W58" s="111">
        <v>0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5.75">
      <c r="A59" s="14" t="s">
        <v>59</v>
      </c>
      <c r="B59" s="15" t="s">
        <v>23</v>
      </c>
      <c r="C59" s="16">
        <f>+C58+0.1</f>
        <v>5148.200000000001</v>
      </c>
      <c r="E59" s="23">
        <v>0</v>
      </c>
      <c r="F59" s="19"/>
      <c r="G59" s="23">
        <v>0</v>
      </c>
      <c r="H59" s="19"/>
      <c r="I59" s="23">
        <v>0</v>
      </c>
      <c r="J59" s="19"/>
      <c r="K59" s="23">
        <v>0</v>
      </c>
      <c r="L59" s="19"/>
      <c r="M59" s="23">
        <v>0</v>
      </c>
      <c r="N59" s="19"/>
      <c r="O59" s="112">
        <v>0</v>
      </c>
      <c r="P59" s="19"/>
      <c r="Q59" s="112">
        <v>0</v>
      </c>
      <c r="R59" s="19"/>
      <c r="S59" s="41">
        <v>0</v>
      </c>
      <c r="T59" s="19"/>
      <c r="U59" s="112">
        <v>0</v>
      </c>
      <c r="V59" s="19"/>
      <c r="W59" s="112">
        <v>0</v>
      </c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5.75">
      <c r="A60" s="14" t="s">
        <v>60</v>
      </c>
      <c r="B60" s="15" t="s">
        <v>23</v>
      </c>
      <c r="C60" s="16">
        <f>+C58+0.3</f>
        <v>5148.400000000001</v>
      </c>
      <c r="E60" s="23">
        <v>0</v>
      </c>
      <c r="F60" s="19"/>
      <c r="G60" s="23">
        <v>0</v>
      </c>
      <c r="H60" s="19"/>
      <c r="I60" s="23">
        <v>0</v>
      </c>
      <c r="J60" s="19"/>
      <c r="K60" s="23">
        <v>0</v>
      </c>
      <c r="L60" s="19"/>
      <c r="M60" s="23">
        <v>0</v>
      </c>
      <c r="N60" s="19"/>
      <c r="O60" s="112">
        <v>0</v>
      </c>
      <c r="P60" s="19"/>
      <c r="Q60" s="112">
        <v>0</v>
      </c>
      <c r="R60" s="19"/>
      <c r="S60" s="41">
        <v>0</v>
      </c>
      <c r="T60" s="19"/>
      <c r="U60" s="112">
        <v>0</v>
      </c>
      <c r="V60" s="19"/>
      <c r="W60" s="112">
        <v>0</v>
      </c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6.5" thickBot="1">
      <c r="A61" s="6" t="s">
        <v>61</v>
      </c>
      <c r="B61" s="7"/>
      <c r="C61" s="8"/>
      <c r="D61" s="8"/>
      <c r="E61" s="12">
        <f>SUM(E58:E60)</f>
        <v>0</v>
      </c>
      <c r="F61" s="22"/>
      <c r="G61" s="12">
        <f>SUM(G58:G60)</f>
        <v>0</v>
      </c>
      <c r="H61" s="22"/>
      <c r="I61" s="12">
        <f>SUM(I58:I60)</f>
        <v>0</v>
      </c>
      <c r="J61" s="22"/>
      <c r="K61" s="12">
        <f>SUM(K58:K60)</f>
        <v>0</v>
      </c>
      <c r="L61" s="22"/>
      <c r="M61" s="12">
        <f>SUM(M58:M60)</f>
        <v>0</v>
      </c>
      <c r="N61" s="22"/>
      <c r="O61" s="12">
        <f>SUM(O58:O60)</f>
        <v>0</v>
      </c>
      <c r="P61" s="22"/>
      <c r="Q61" s="12">
        <f>SUM(Q58:Q60)</f>
        <v>0</v>
      </c>
      <c r="R61" s="22"/>
      <c r="S61" s="12">
        <f>SUM(S58:S60)</f>
        <v>0</v>
      </c>
      <c r="T61" s="22"/>
      <c r="U61" s="12">
        <f>SUM(U58:U60)</f>
        <v>0</v>
      </c>
      <c r="V61" s="22"/>
      <c r="W61" s="12">
        <f>SUM(W58:W60)</f>
        <v>0</v>
      </c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6.5" thickTop="1">
      <c r="A62" s="6"/>
      <c r="B62" s="7"/>
      <c r="C62" s="8"/>
      <c r="D62" s="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5.75">
      <c r="A63" s="6"/>
      <c r="B63" s="7"/>
      <c r="C63" s="8"/>
      <c r="D63" s="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5.75">
      <c r="A64" s="6" t="s">
        <v>149</v>
      </c>
      <c r="B64" s="7"/>
      <c r="C64" s="8"/>
      <c r="D64" s="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5.75">
      <c r="A65" s="14" t="s">
        <v>150</v>
      </c>
      <c r="B65" s="15" t="s">
        <v>23</v>
      </c>
      <c r="C65" s="16">
        <v>9010.8</v>
      </c>
      <c r="E65" s="18">
        <v>36000</v>
      </c>
      <c r="F65" s="19"/>
      <c r="G65" s="18">
        <v>27645.6</v>
      </c>
      <c r="H65" s="19"/>
      <c r="I65" s="18">
        <v>26601</v>
      </c>
      <c r="J65" s="19"/>
      <c r="K65" s="18">
        <v>26461</v>
      </c>
      <c r="L65" s="19"/>
      <c r="M65" s="18">
        <v>28750</v>
      </c>
      <c r="N65" s="19"/>
      <c r="O65" s="39">
        <v>29000</v>
      </c>
      <c r="P65" s="19"/>
      <c r="Q65" s="39">
        <v>29000</v>
      </c>
      <c r="R65" s="19"/>
      <c r="S65" s="39">
        <v>29000</v>
      </c>
      <c r="T65" s="19"/>
      <c r="U65" s="39">
        <v>0</v>
      </c>
      <c r="V65" s="19"/>
      <c r="W65" s="39">
        <v>0</v>
      </c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5.75">
      <c r="A66" s="14" t="s">
        <v>151</v>
      </c>
      <c r="B66" s="15" t="s">
        <v>23</v>
      </c>
      <c r="C66" s="16">
        <v>9030.8</v>
      </c>
      <c r="E66" s="23">
        <v>14085</v>
      </c>
      <c r="F66" s="19"/>
      <c r="G66" s="23">
        <v>13457.91</v>
      </c>
      <c r="H66" s="19"/>
      <c r="I66" s="23">
        <v>14921</v>
      </c>
      <c r="J66" s="19"/>
      <c r="K66" s="23">
        <v>16225</v>
      </c>
      <c r="L66" s="19"/>
      <c r="M66" s="23">
        <v>16171.85</v>
      </c>
      <c r="N66" s="19"/>
      <c r="O66" s="112">
        <f>+O11*0.0765+500+626</f>
        <v>17803</v>
      </c>
      <c r="P66" s="19"/>
      <c r="Q66" s="112">
        <f>+Q11*0.0765+500+626</f>
        <v>17803</v>
      </c>
      <c r="R66" s="19"/>
      <c r="S66" s="132">
        <f>+S11*0.0765+500+626</f>
        <v>18262</v>
      </c>
      <c r="T66" s="19">
        <v>6000</v>
      </c>
      <c r="U66" s="112">
        <v>0</v>
      </c>
      <c r="V66" s="19"/>
      <c r="W66" s="112">
        <v>0</v>
      </c>
      <c r="X66" s="127" t="s">
        <v>270</v>
      </c>
      <c r="Y66" s="127"/>
      <c r="Z66" s="127"/>
      <c r="AA66" s="127"/>
      <c r="AB66" s="127"/>
      <c r="AC66" s="127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5.75">
      <c r="A67" s="14" t="s">
        <v>153</v>
      </c>
      <c r="B67" s="15" t="s">
        <v>23</v>
      </c>
      <c r="C67" s="16">
        <v>9040.8</v>
      </c>
      <c r="E67" s="23">
        <v>0</v>
      </c>
      <c r="F67" s="19"/>
      <c r="G67" s="23">
        <v>0</v>
      </c>
      <c r="H67" s="19"/>
      <c r="I67" s="23">
        <v>0</v>
      </c>
      <c r="J67" s="19"/>
      <c r="K67" s="23">
        <v>0</v>
      </c>
      <c r="L67" s="19"/>
      <c r="M67" s="23">
        <v>0</v>
      </c>
      <c r="N67" s="19"/>
      <c r="O67" s="112">
        <v>0</v>
      </c>
      <c r="P67" s="19"/>
      <c r="Q67" s="112">
        <v>0</v>
      </c>
      <c r="R67" s="19"/>
      <c r="S67" s="41">
        <v>0</v>
      </c>
      <c r="T67" s="19"/>
      <c r="U67" s="112">
        <v>0</v>
      </c>
      <c r="V67" s="19"/>
      <c r="W67" s="112">
        <v>0</v>
      </c>
      <c r="X67" s="19" t="s">
        <v>0</v>
      </c>
      <c r="Y67" s="127" t="s">
        <v>271</v>
      </c>
      <c r="Z67" s="127"/>
      <c r="AA67" s="127"/>
      <c r="AB67" s="127"/>
      <c r="AC67" s="127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5.75">
      <c r="A68" s="14" t="s">
        <v>154</v>
      </c>
      <c r="B68" s="15" t="s">
        <v>23</v>
      </c>
      <c r="C68" s="16">
        <v>9045.8</v>
      </c>
      <c r="E68" s="23">
        <v>0</v>
      </c>
      <c r="F68" s="19"/>
      <c r="G68" s="23">
        <v>0</v>
      </c>
      <c r="H68" s="19"/>
      <c r="I68" s="23">
        <v>0</v>
      </c>
      <c r="J68" s="19"/>
      <c r="K68" s="23">
        <v>0</v>
      </c>
      <c r="L68" s="19"/>
      <c r="M68" s="23">
        <v>0</v>
      </c>
      <c r="N68" s="19"/>
      <c r="O68" s="112">
        <v>0</v>
      </c>
      <c r="P68" s="19"/>
      <c r="Q68" s="112">
        <v>0</v>
      </c>
      <c r="R68" s="19"/>
      <c r="S68" s="41">
        <v>0</v>
      </c>
      <c r="T68" s="19"/>
      <c r="U68" s="112">
        <v>0</v>
      </c>
      <c r="V68" s="19"/>
      <c r="W68" s="112">
        <v>0</v>
      </c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5.75">
      <c r="A69" s="14" t="s">
        <v>155</v>
      </c>
      <c r="B69" s="15" t="s">
        <v>23</v>
      </c>
      <c r="C69" s="16">
        <v>9050.8</v>
      </c>
      <c r="E69" s="23">
        <v>0</v>
      </c>
      <c r="F69" s="19"/>
      <c r="G69" s="23">
        <v>0</v>
      </c>
      <c r="H69" s="19"/>
      <c r="I69" s="23">
        <v>0</v>
      </c>
      <c r="J69" s="19"/>
      <c r="K69" s="23">
        <v>0</v>
      </c>
      <c r="L69" s="19"/>
      <c r="M69" s="23">
        <v>0</v>
      </c>
      <c r="N69" s="19"/>
      <c r="O69" s="112">
        <v>0</v>
      </c>
      <c r="P69" s="19"/>
      <c r="Q69" s="112">
        <v>0</v>
      </c>
      <c r="R69" s="19"/>
      <c r="S69" s="41">
        <v>0</v>
      </c>
      <c r="T69" s="19"/>
      <c r="U69" s="112">
        <v>0</v>
      </c>
      <c r="V69" s="19"/>
      <c r="W69" s="112">
        <v>0</v>
      </c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5.75">
      <c r="A70" s="14" t="s">
        <v>156</v>
      </c>
      <c r="B70" s="15" t="s">
        <v>23</v>
      </c>
      <c r="C70" s="16">
        <v>9055.8</v>
      </c>
      <c r="E70" s="19">
        <v>0</v>
      </c>
      <c r="F70" s="19"/>
      <c r="G70" s="19">
        <v>0</v>
      </c>
      <c r="H70" s="19"/>
      <c r="I70" s="19">
        <v>0</v>
      </c>
      <c r="J70" s="19"/>
      <c r="K70" s="19">
        <v>0</v>
      </c>
      <c r="L70" s="19"/>
      <c r="M70" s="19">
        <v>0</v>
      </c>
      <c r="N70" s="19"/>
      <c r="O70" s="113">
        <v>0</v>
      </c>
      <c r="P70" s="19"/>
      <c r="Q70" s="113">
        <v>0</v>
      </c>
      <c r="R70" s="19"/>
      <c r="S70" s="46">
        <v>0</v>
      </c>
      <c r="T70" s="19"/>
      <c r="U70" s="113">
        <v>0</v>
      </c>
      <c r="V70" s="19"/>
      <c r="W70" s="113">
        <v>0</v>
      </c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5.75">
      <c r="A71" s="14" t="s">
        <v>157</v>
      </c>
      <c r="B71" s="15" t="s">
        <v>23</v>
      </c>
      <c r="C71" s="16">
        <v>9060.8</v>
      </c>
      <c r="E71" s="23">
        <v>43938</v>
      </c>
      <c r="F71" s="19"/>
      <c r="G71" s="23">
        <v>53197.22</v>
      </c>
      <c r="H71" s="19"/>
      <c r="I71" s="23">
        <v>44109</v>
      </c>
      <c r="J71" s="19"/>
      <c r="K71" s="23">
        <v>49496</v>
      </c>
      <c r="L71" s="19"/>
      <c r="M71" s="23">
        <v>58332.2</v>
      </c>
      <c r="N71" s="19"/>
      <c r="O71" s="112">
        <v>62500</v>
      </c>
      <c r="P71" s="19"/>
      <c r="Q71" s="112">
        <v>62500</v>
      </c>
      <c r="R71" s="19"/>
      <c r="S71" s="41">
        <v>62500</v>
      </c>
      <c r="T71" s="19"/>
      <c r="U71" s="112">
        <v>0</v>
      </c>
      <c r="V71" s="19"/>
      <c r="W71" s="112">
        <v>0</v>
      </c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6.5" thickBot="1">
      <c r="A72" s="6" t="s">
        <v>61</v>
      </c>
      <c r="B72" s="7"/>
      <c r="C72" s="8"/>
      <c r="D72" s="8"/>
      <c r="E72" s="44">
        <f>SUM(E65:E71)</f>
        <v>94023</v>
      </c>
      <c r="F72" s="22"/>
      <c r="G72" s="44">
        <f>SUM(G65:G71)</f>
        <v>94300.73</v>
      </c>
      <c r="H72" s="22"/>
      <c r="I72" s="44">
        <f>SUM(I65:I71)</f>
        <v>85631</v>
      </c>
      <c r="J72" s="22"/>
      <c r="K72" s="44">
        <f>SUM(K65:K71)</f>
        <v>92182</v>
      </c>
      <c r="L72" s="22"/>
      <c r="M72" s="44">
        <f>SUM(M65:M71)</f>
        <v>103254.04999999999</v>
      </c>
      <c r="N72" s="22"/>
      <c r="O72" s="44">
        <f>SUM(O65:O71)</f>
        <v>109303</v>
      </c>
      <c r="P72" s="22"/>
      <c r="Q72" s="44">
        <f>SUM(Q65:Q71)</f>
        <v>109303</v>
      </c>
      <c r="R72" s="22"/>
      <c r="S72" s="44">
        <f>SUM(S65:S71)</f>
        <v>109762</v>
      </c>
      <c r="T72" s="22"/>
      <c r="U72" s="44">
        <f>SUM(U65:U71)</f>
        <v>0</v>
      </c>
      <c r="V72" s="22"/>
      <c r="W72" s="44">
        <f>SUM(W65:W71)</f>
        <v>0</v>
      </c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3" customHeight="1" thickBot="1">
      <c r="A73" s="6"/>
      <c r="B73" s="7"/>
      <c r="C73" s="8"/>
      <c r="D73" s="8"/>
      <c r="E73" s="29"/>
      <c r="F73" s="22"/>
      <c r="G73" s="29"/>
      <c r="H73" s="22"/>
      <c r="I73" s="29"/>
      <c r="J73" s="22"/>
      <c r="K73" s="29"/>
      <c r="L73" s="22"/>
      <c r="M73" s="29"/>
      <c r="N73" s="22"/>
      <c r="O73" s="29"/>
      <c r="P73" s="22"/>
      <c r="Q73" s="29"/>
      <c r="R73" s="22"/>
      <c r="S73" s="29"/>
      <c r="T73" s="22"/>
      <c r="U73" s="29"/>
      <c r="V73" s="22"/>
      <c r="W73" s="2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5.75">
      <c r="A74" s="6"/>
      <c r="B74" s="7"/>
      <c r="C74" s="8"/>
      <c r="D74" s="8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5.75">
      <c r="A75" s="6" t="s">
        <v>158</v>
      </c>
      <c r="B75" s="7"/>
      <c r="C75" s="8"/>
      <c r="D75" s="8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5.75">
      <c r="A76" s="6" t="s">
        <v>159</v>
      </c>
      <c r="B76" s="7"/>
      <c r="C76" s="8"/>
      <c r="D76" s="8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5.75">
      <c r="A77" s="14" t="s">
        <v>160</v>
      </c>
      <c r="B77" s="15" t="s">
        <v>23</v>
      </c>
      <c r="C77" s="16">
        <v>9710.6</v>
      </c>
      <c r="E77" s="18">
        <v>0</v>
      </c>
      <c r="F77" s="19"/>
      <c r="G77" s="18">
        <v>76200</v>
      </c>
      <c r="H77" s="19"/>
      <c r="I77" s="18">
        <v>320427</v>
      </c>
      <c r="J77" s="19"/>
      <c r="K77" s="18">
        <v>0</v>
      </c>
      <c r="L77" s="19"/>
      <c r="M77" s="18">
        <v>0</v>
      </c>
      <c r="N77" s="19"/>
      <c r="O77" s="111">
        <v>0</v>
      </c>
      <c r="P77" s="19"/>
      <c r="Q77" s="111">
        <v>0</v>
      </c>
      <c r="R77" s="19"/>
      <c r="S77" s="39">
        <v>43000</v>
      </c>
      <c r="T77" s="19"/>
      <c r="U77" s="111"/>
      <c r="V77" s="19"/>
      <c r="W77" s="111">
        <v>0</v>
      </c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5.75">
      <c r="A78" s="14" t="s">
        <v>161</v>
      </c>
      <c r="B78" s="15" t="s">
        <v>23</v>
      </c>
      <c r="C78" s="16">
        <v>9720.6</v>
      </c>
      <c r="E78" s="23">
        <v>0</v>
      </c>
      <c r="F78" s="19"/>
      <c r="G78" s="23">
        <v>0</v>
      </c>
      <c r="H78" s="19"/>
      <c r="I78" s="23">
        <v>0</v>
      </c>
      <c r="J78" s="19"/>
      <c r="K78" s="23">
        <v>0</v>
      </c>
      <c r="L78" s="19"/>
      <c r="M78" s="23">
        <v>0</v>
      </c>
      <c r="N78" s="19"/>
      <c r="O78" s="112">
        <v>0</v>
      </c>
      <c r="P78" s="19"/>
      <c r="Q78" s="112">
        <v>0</v>
      </c>
      <c r="R78" s="19"/>
      <c r="S78" s="41">
        <v>0</v>
      </c>
      <c r="T78" s="19"/>
      <c r="U78" s="112">
        <v>0</v>
      </c>
      <c r="V78" s="19"/>
      <c r="W78" s="112">
        <v>0</v>
      </c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5.75">
      <c r="A79" s="14" t="s">
        <v>162</v>
      </c>
      <c r="B79" s="15" t="s">
        <v>23</v>
      </c>
      <c r="C79" s="16">
        <v>9730.6</v>
      </c>
      <c r="E79" s="23">
        <v>0</v>
      </c>
      <c r="F79" s="19"/>
      <c r="G79" s="23">
        <v>0</v>
      </c>
      <c r="H79" s="19"/>
      <c r="I79" s="23">
        <v>0</v>
      </c>
      <c r="J79" s="19"/>
      <c r="K79" s="23">
        <v>0</v>
      </c>
      <c r="L79" s="19"/>
      <c r="M79" s="23">
        <v>0</v>
      </c>
      <c r="N79" s="19"/>
      <c r="O79" s="112">
        <v>0</v>
      </c>
      <c r="P79" s="19"/>
      <c r="Q79" s="112">
        <v>0</v>
      </c>
      <c r="R79" s="19"/>
      <c r="S79" s="41">
        <v>0</v>
      </c>
      <c r="T79" s="19"/>
      <c r="U79" s="112">
        <v>0</v>
      </c>
      <c r="V79" s="19"/>
      <c r="W79" s="112">
        <v>0</v>
      </c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5.75">
      <c r="A80" s="14" t="s">
        <v>163</v>
      </c>
      <c r="B80" s="15" t="s">
        <v>23</v>
      </c>
      <c r="C80" s="16">
        <v>9740.6</v>
      </c>
      <c r="E80" s="23">
        <v>0</v>
      </c>
      <c r="F80" s="19"/>
      <c r="G80" s="23">
        <v>0</v>
      </c>
      <c r="H80" s="19"/>
      <c r="I80" s="23">
        <v>0</v>
      </c>
      <c r="J80" s="19"/>
      <c r="K80" s="23">
        <v>0</v>
      </c>
      <c r="L80" s="19"/>
      <c r="M80" s="23">
        <v>0</v>
      </c>
      <c r="N80" s="19"/>
      <c r="O80" s="112">
        <v>0</v>
      </c>
      <c r="P80" s="19"/>
      <c r="Q80" s="112">
        <v>0</v>
      </c>
      <c r="R80" s="19"/>
      <c r="S80" s="41">
        <v>0</v>
      </c>
      <c r="T80" s="19"/>
      <c r="U80" s="112">
        <v>0</v>
      </c>
      <c r="V80" s="19"/>
      <c r="W80" s="112">
        <v>0</v>
      </c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5.75">
      <c r="A81" s="14" t="s">
        <v>164</v>
      </c>
      <c r="B81" s="15" t="s">
        <v>23</v>
      </c>
      <c r="C81" s="16">
        <v>9750.6</v>
      </c>
      <c r="E81" s="23">
        <v>0</v>
      </c>
      <c r="F81" s="19"/>
      <c r="G81" s="23">
        <v>0</v>
      </c>
      <c r="H81" s="19"/>
      <c r="I81" s="23">
        <v>0</v>
      </c>
      <c r="J81" s="19"/>
      <c r="K81" s="23">
        <v>0</v>
      </c>
      <c r="L81" s="19"/>
      <c r="M81" s="23">
        <v>0</v>
      </c>
      <c r="N81" s="19"/>
      <c r="O81" s="112">
        <v>0</v>
      </c>
      <c r="P81" s="19"/>
      <c r="Q81" s="112">
        <v>0</v>
      </c>
      <c r="R81" s="19"/>
      <c r="S81" s="41">
        <v>0</v>
      </c>
      <c r="T81" s="19"/>
      <c r="U81" s="112">
        <v>0</v>
      </c>
      <c r="V81" s="19"/>
      <c r="W81" s="112">
        <v>0</v>
      </c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5.75">
      <c r="A82" s="14" t="s">
        <v>165</v>
      </c>
      <c r="B82" s="15" t="s">
        <v>23</v>
      </c>
      <c r="C82" s="16">
        <v>9760.6</v>
      </c>
      <c r="E82" s="23">
        <v>0</v>
      </c>
      <c r="F82" s="19"/>
      <c r="G82" s="23">
        <v>0</v>
      </c>
      <c r="H82" s="19"/>
      <c r="I82" s="23">
        <v>0</v>
      </c>
      <c r="J82" s="19"/>
      <c r="K82" s="23">
        <v>0</v>
      </c>
      <c r="L82" s="19"/>
      <c r="M82" s="23">
        <v>0</v>
      </c>
      <c r="N82" s="19"/>
      <c r="O82" s="112">
        <v>0</v>
      </c>
      <c r="P82" s="19"/>
      <c r="Q82" s="112">
        <v>0</v>
      </c>
      <c r="R82" s="19"/>
      <c r="S82" s="41">
        <v>0</v>
      </c>
      <c r="T82" s="19"/>
      <c r="U82" s="112">
        <v>0</v>
      </c>
      <c r="V82" s="19"/>
      <c r="W82" s="112">
        <v>0</v>
      </c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5.75">
      <c r="A83" s="14" t="s">
        <v>166</v>
      </c>
      <c r="B83" s="15" t="s">
        <v>23</v>
      </c>
      <c r="C83" s="16">
        <v>9770.6</v>
      </c>
      <c r="E83" s="23">
        <v>0</v>
      </c>
      <c r="F83" s="19"/>
      <c r="G83" s="23">
        <v>0</v>
      </c>
      <c r="H83" s="19"/>
      <c r="I83" s="23">
        <v>0</v>
      </c>
      <c r="J83" s="19"/>
      <c r="K83" s="23">
        <v>0</v>
      </c>
      <c r="L83" s="19"/>
      <c r="M83" s="23">
        <v>0</v>
      </c>
      <c r="N83" s="19"/>
      <c r="O83" s="112">
        <v>0</v>
      </c>
      <c r="P83" s="19"/>
      <c r="Q83" s="112">
        <v>0</v>
      </c>
      <c r="R83" s="19"/>
      <c r="S83" s="41">
        <v>0</v>
      </c>
      <c r="T83" s="19"/>
      <c r="U83" s="112">
        <v>0</v>
      </c>
      <c r="V83" s="19"/>
      <c r="W83" s="112">
        <v>0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5.75">
      <c r="A84" s="14" t="s">
        <v>167</v>
      </c>
      <c r="B84" s="15" t="s">
        <v>23</v>
      </c>
      <c r="C84" s="16">
        <v>9785.6</v>
      </c>
      <c r="E84" s="19">
        <v>0</v>
      </c>
      <c r="F84" s="19"/>
      <c r="G84" s="19">
        <v>0</v>
      </c>
      <c r="H84" s="19"/>
      <c r="I84" s="19">
        <v>0</v>
      </c>
      <c r="J84" s="19"/>
      <c r="K84" s="19">
        <v>0</v>
      </c>
      <c r="L84" s="19"/>
      <c r="M84" s="19">
        <v>0</v>
      </c>
      <c r="N84" s="19"/>
      <c r="O84" s="113">
        <v>0</v>
      </c>
      <c r="P84" s="19"/>
      <c r="Q84" s="113">
        <v>0</v>
      </c>
      <c r="R84" s="19"/>
      <c r="S84" s="46">
        <v>0</v>
      </c>
      <c r="T84" s="19"/>
      <c r="U84" s="113">
        <v>0</v>
      </c>
      <c r="V84" s="19"/>
      <c r="W84" s="113">
        <v>0</v>
      </c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6.5" thickBot="1">
      <c r="A85" s="6" t="s">
        <v>61</v>
      </c>
      <c r="B85" s="7"/>
      <c r="C85" s="8"/>
      <c r="D85" s="8"/>
      <c r="E85" s="44">
        <f>SUM(E77:E84)</f>
        <v>0</v>
      </c>
      <c r="F85" s="22"/>
      <c r="G85" s="44">
        <f>SUM(G77:G84)</f>
        <v>76200</v>
      </c>
      <c r="H85" s="22"/>
      <c r="I85" s="44">
        <f>SUM(I77:I84)</f>
        <v>320427</v>
      </c>
      <c r="J85" s="22"/>
      <c r="K85" s="44">
        <f>SUM(K77:K84)</f>
        <v>0</v>
      </c>
      <c r="L85" s="22"/>
      <c r="M85" s="44">
        <f>SUM(M77:M84)</f>
        <v>0</v>
      </c>
      <c r="N85" s="22"/>
      <c r="O85" s="44">
        <f>SUM(O77:O84)</f>
        <v>0</v>
      </c>
      <c r="P85" s="22"/>
      <c r="Q85" s="44">
        <f>SUM(Q77:Q84)</f>
        <v>0</v>
      </c>
      <c r="R85" s="22"/>
      <c r="S85" s="44">
        <f>SUM(S77:S84)</f>
        <v>43000</v>
      </c>
      <c r="T85" s="22"/>
      <c r="U85" s="44">
        <f>SUM(U77:U84)</f>
        <v>0</v>
      </c>
      <c r="V85" s="22"/>
      <c r="W85" s="44">
        <f>SUM(W77:W84)</f>
        <v>0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3" customHeight="1" thickBot="1">
      <c r="A86" s="6"/>
      <c r="B86" s="7"/>
      <c r="C86" s="8"/>
      <c r="D86" s="8"/>
      <c r="E86" s="29"/>
      <c r="F86" s="22"/>
      <c r="G86" s="29"/>
      <c r="H86" s="22"/>
      <c r="I86" s="29"/>
      <c r="J86" s="22"/>
      <c r="K86" s="29"/>
      <c r="L86" s="22"/>
      <c r="M86" s="29"/>
      <c r="N86" s="22"/>
      <c r="O86" s="29"/>
      <c r="P86" s="22"/>
      <c r="Q86" s="29"/>
      <c r="R86" s="22"/>
      <c r="S86" s="29"/>
      <c r="T86" s="22"/>
      <c r="U86" s="29"/>
      <c r="V86" s="22"/>
      <c r="W86" s="2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5.75">
      <c r="A87" s="6"/>
      <c r="B87" s="7"/>
      <c r="C87" s="8"/>
      <c r="D87" s="8"/>
      <c r="E87" s="13"/>
      <c r="F87" s="22"/>
      <c r="G87" s="13"/>
      <c r="H87" s="22"/>
      <c r="I87" s="13"/>
      <c r="J87" s="22"/>
      <c r="K87" s="13"/>
      <c r="L87" s="22"/>
      <c r="M87" s="13"/>
      <c r="N87" s="22"/>
      <c r="O87" s="13"/>
      <c r="P87" s="22"/>
      <c r="Q87" s="13"/>
      <c r="R87" s="22"/>
      <c r="S87" s="13"/>
      <c r="T87" s="22"/>
      <c r="U87" s="13"/>
      <c r="V87" s="22"/>
      <c r="W87" s="13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5.75">
      <c r="A88" s="6" t="s">
        <v>168</v>
      </c>
      <c r="B88" s="7"/>
      <c r="C88" s="8"/>
      <c r="D88" s="8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5.75">
      <c r="A89" s="14" t="s">
        <v>160</v>
      </c>
      <c r="B89" s="15" t="s">
        <v>23</v>
      </c>
      <c r="C89" s="16">
        <f aca="true" t="shared" si="0" ref="C89:C96">+C77+0.1</f>
        <v>9710.7</v>
      </c>
      <c r="E89" s="18">
        <v>0</v>
      </c>
      <c r="F89" s="19"/>
      <c r="G89" s="18">
        <v>7931.39</v>
      </c>
      <c r="H89" s="19"/>
      <c r="I89" s="18">
        <v>6377</v>
      </c>
      <c r="J89" s="19"/>
      <c r="K89" s="18">
        <v>0</v>
      </c>
      <c r="L89" s="19"/>
      <c r="M89" s="18">
        <v>0</v>
      </c>
      <c r="N89" s="19"/>
      <c r="O89" s="111"/>
      <c r="P89" s="19"/>
      <c r="Q89" s="111"/>
      <c r="R89" s="19"/>
      <c r="S89" s="39">
        <v>2500</v>
      </c>
      <c r="T89" s="19"/>
      <c r="U89" s="111"/>
      <c r="V89" s="19"/>
      <c r="W89" s="111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5.75">
      <c r="A90" s="14" t="s">
        <v>161</v>
      </c>
      <c r="B90" s="15" t="s">
        <v>23</v>
      </c>
      <c r="C90" s="16">
        <f t="shared" si="0"/>
        <v>9720.7</v>
      </c>
      <c r="E90" s="23">
        <v>0</v>
      </c>
      <c r="F90" s="19"/>
      <c r="G90" s="23">
        <v>0</v>
      </c>
      <c r="H90" s="19"/>
      <c r="I90" s="23">
        <v>0</v>
      </c>
      <c r="J90" s="19"/>
      <c r="K90" s="23">
        <v>0</v>
      </c>
      <c r="L90" s="19"/>
      <c r="M90" s="23">
        <v>0</v>
      </c>
      <c r="N90" s="19"/>
      <c r="O90" s="112">
        <v>0</v>
      </c>
      <c r="P90" s="19"/>
      <c r="Q90" s="112">
        <v>0</v>
      </c>
      <c r="R90" s="19"/>
      <c r="S90" s="41">
        <v>0</v>
      </c>
      <c r="T90" s="19"/>
      <c r="U90" s="112">
        <v>0</v>
      </c>
      <c r="V90" s="19"/>
      <c r="W90" s="112">
        <v>0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5.75">
      <c r="A91" s="14" t="s">
        <v>162</v>
      </c>
      <c r="B91" s="15" t="s">
        <v>23</v>
      </c>
      <c r="C91" s="16">
        <f t="shared" si="0"/>
        <v>9730.7</v>
      </c>
      <c r="E91" s="23">
        <v>0</v>
      </c>
      <c r="F91" s="19"/>
      <c r="G91" s="23">
        <v>0</v>
      </c>
      <c r="H91" s="19"/>
      <c r="I91" s="23">
        <v>0</v>
      </c>
      <c r="J91" s="19"/>
      <c r="K91" s="23">
        <v>0</v>
      </c>
      <c r="L91" s="19"/>
      <c r="M91" s="23">
        <v>0</v>
      </c>
      <c r="N91" s="19"/>
      <c r="O91" s="112">
        <v>0</v>
      </c>
      <c r="P91" s="19"/>
      <c r="Q91" s="112">
        <v>0</v>
      </c>
      <c r="R91" s="19"/>
      <c r="S91" s="41">
        <v>0</v>
      </c>
      <c r="T91" s="19"/>
      <c r="U91" s="112">
        <v>0</v>
      </c>
      <c r="V91" s="19"/>
      <c r="W91" s="112">
        <v>0</v>
      </c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5.75">
      <c r="A92" s="14" t="s">
        <v>163</v>
      </c>
      <c r="B92" s="15" t="s">
        <v>23</v>
      </c>
      <c r="C92" s="16">
        <f t="shared" si="0"/>
        <v>9740.7</v>
      </c>
      <c r="E92" s="23">
        <v>0</v>
      </c>
      <c r="F92" s="19"/>
      <c r="G92" s="23">
        <v>0</v>
      </c>
      <c r="H92" s="19"/>
      <c r="I92" s="23">
        <v>0</v>
      </c>
      <c r="J92" s="19"/>
      <c r="K92" s="23">
        <v>0</v>
      </c>
      <c r="L92" s="19"/>
      <c r="M92" s="23">
        <v>0</v>
      </c>
      <c r="N92" s="19"/>
      <c r="O92" s="112">
        <v>0</v>
      </c>
      <c r="P92" s="19"/>
      <c r="Q92" s="112">
        <v>0</v>
      </c>
      <c r="R92" s="19"/>
      <c r="S92" s="41">
        <v>0</v>
      </c>
      <c r="T92" s="19"/>
      <c r="U92" s="112">
        <v>0</v>
      </c>
      <c r="V92" s="19"/>
      <c r="W92" s="112">
        <v>0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5.75">
      <c r="A93" s="14" t="s">
        <v>164</v>
      </c>
      <c r="B93" s="15" t="s">
        <v>23</v>
      </c>
      <c r="C93" s="16">
        <f t="shared" si="0"/>
        <v>9750.7</v>
      </c>
      <c r="E93" s="23">
        <v>0</v>
      </c>
      <c r="F93" s="19"/>
      <c r="G93" s="23">
        <v>0</v>
      </c>
      <c r="H93" s="19"/>
      <c r="I93" s="23">
        <v>0</v>
      </c>
      <c r="J93" s="19"/>
      <c r="K93" s="23">
        <v>0</v>
      </c>
      <c r="L93" s="19"/>
      <c r="M93" s="23">
        <v>0</v>
      </c>
      <c r="N93" s="19"/>
      <c r="O93" s="112"/>
      <c r="P93" s="19"/>
      <c r="Q93" s="112"/>
      <c r="R93" s="19"/>
      <c r="S93" s="41">
        <v>0</v>
      </c>
      <c r="T93" s="19"/>
      <c r="U93" s="112"/>
      <c r="V93" s="19"/>
      <c r="W93" s="112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5.75">
      <c r="A94" s="14" t="s">
        <v>165</v>
      </c>
      <c r="B94" s="15" t="s">
        <v>23</v>
      </c>
      <c r="C94" s="16">
        <f t="shared" si="0"/>
        <v>9760.7</v>
      </c>
      <c r="E94" s="23">
        <v>0</v>
      </c>
      <c r="F94" s="19"/>
      <c r="G94" s="23">
        <v>0</v>
      </c>
      <c r="H94" s="19"/>
      <c r="I94" s="23">
        <v>0</v>
      </c>
      <c r="J94" s="19"/>
      <c r="K94" s="23">
        <v>0</v>
      </c>
      <c r="L94" s="19"/>
      <c r="M94" s="23">
        <v>0</v>
      </c>
      <c r="N94" s="19"/>
      <c r="O94" s="112">
        <v>0</v>
      </c>
      <c r="P94" s="19"/>
      <c r="Q94" s="112">
        <v>0</v>
      </c>
      <c r="R94" s="19"/>
      <c r="S94" s="41">
        <v>0</v>
      </c>
      <c r="T94" s="19"/>
      <c r="U94" s="112">
        <v>0</v>
      </c>
      <c r="V94" s="19"/>
      <c r="W94" s="112">
        <v>0</v>
      </c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5.75">
      <c r="A95" s="14" t="s">
        <v>166</v>
      </c>
      <c r="B95" s="15" t="s">
        <v>23</v>
      </c>
      <c r="C95" s="16">
        <f t="shared" si="0"/>
        <v>9770.7</v>
      </c>
      <c r="E95" s="23">
        <v>0</v>
      </c>
      <c r="F95" s="19"/>
      <c r="G95" s="23">
        <v>0</v>
      </c>
      <c r="H95" s="19"/>
      <c r="I95" s="23">
        <v>0</v>
      </c>
      <c r="J95" s="19"/>
      <c r="K95" s="23">
        <v>0</v>
      </c>
      <c r="L95" s="19"/>
      <c r="M95" s="23">
        <v>0</v>
      </c>
      <c r="N95" s="19"/>
      <c r="O95" s="112">
        <v>0</v>
      </c>
      <c r="P95" s="19"/>
      <c r="Q95" s="112">
        <v>0</v>
      </c>
      <c r="R95" s="19"/>
      <c r="S95" s="41">
        <v>0</v>
      </c>
      <c r="T95" s="19"/>
      <c r="U95" s="112">
        <v>0</v>
      </c>
      <c r="V95" s="19"/>
      <c r="W95" s="112">
        <v>0</v>
      </c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5.75">
      <c r="A96" s="14" t="s">
        <v>167</v>
      </c>
      <c r="B96" s="15" t="s">
        <v>23</v>
      </c>
      <c r="C96" s="16">
        <f t="shared" si="0"/>
        <v>9785.7</v>
      </c>
      <c r="E96" s="19">
        <v>0</v>
      </c>
      <c r="F96" s="19"/>
      <c r="G96" s="19">
        <v>0</v>
      </c>
      <c r="H96" s="19"/>
      <c r="I96" s="19">
        <v>0</v>
      </c>
      <c r="J96" s="19"/>
      <c r="K96" s="19">
        <v>0</v>
      </c>
      <c r="L96" s="19"/>
      <c r="M96" s="19">
        <v>0</v>
      </c>
      <c r="N96" s="19"/>
      <c r="O96" s="113">
        <v>0</v>
      </c>
      <c r="P96" s="19"/>
      <c r="Q96" s="113">
        <v>0</v>
      </c>
      <c r="R96" s="19"/>
      <c r="S96" s="46">
        <v>0</v>
      </c>
      <c r="T96" s="19"/>
      <c r="U96" s="113">
        <v>0</v>
      </c>
      <c r="V96" s="19"/>
      <c r="W96" s="113">
        <v>0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6.5" thickBot="1">
      <c r="A97" s="6" t="s">
        <v>61</v>
      </c>
      <c r="B97" s="7"/>
      <c r="C97" s="8"/>
      <c r="D97" s="8"/>
      <c r="E97" s="44">
        <f>SUM(E89:E96)</f>
        <v>0</v>
      </c>
      <c r="F97" s="22"/>
      <c r="G97" s="44">
        <f>SUM(G89:G96)</f>
        <v>7931.39</v>
      </c>
      <c r="H97" s="22"/>
      <c r="I97" s="44">
        <f>SUM(I89:I96)</f>
        <v>6377</v>
      </c>
      <c r="J97" s="22"/>
      <c r="K97" s="44">
        <f>SUM(K89:K96)</f>
        <v>0</v>
      </c>
      <c r="L97" s="22"/>
      <c r="M97" s="44">
        <f>SUM(M89:M96)</f>
        <v>0</v>
      </c>
      <c r="N97" s="22"/>
      <c r="O97" s="44">
        <f>SUM(O89:O96)</f>
        <v>0</v>
      </c>
      <c r="P97" s="22"/>
      <c r="Q97" s="44">
        <f>SUM(Q89:Q96)</f>
        <v>0</v>
      </c>
      <c r="R97" s="22"/>
      <c r="S97" s="44">
        <f>SUM(S89:S96)</f>
        <v>2500</v>
      </c>
      <c r="T97" s="22"/>
      <c r="U97" s="44">
        <f>SUM(U89:U96)</f>
        <v>0</v>
      </c>
      <c r="V97" s="22"/>
      <c r="W97" s="44">
        <f>SUM(W89:W96)</f>
        <v>0</v>
      </c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3" customHeight="1" thickBot="1">
      <c r="A98" s="6"/>
      <c r="B98" s="7"/>
      <c r="C98" s="8"/>
      <c r="D98" s="8"/>
      <c r="E98" s="29"/>
      <c r="F98" s="22"/>
      <c r="G98" s="29"/>
      <c r="H98" s="22"/>
      <c r="I98" s="29"/>
      <c r="J98" s="22"/>
      <c r="K98" s="29"/>
      <c r="L98" s="22"/>
      <c r="M98" s="29"/>
      <c r="N98" s="22"/>
      <c r="O98" s="29"/>
      <c r="P98" s="22"/>
      <c r="Q98" s="29"/>
      <c r="R98" s="22"/>
      <c r="S98" s="29"/>
      <c r="T98" s="22"/>
      <c r="U98" s="29"/>
      <c r="V98" s="22"/>
      <c r="W98" s="2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5.75">
      <c r="A99" s="6"/>
      <c r="B99" s="7"/>
      <c r="C99" s="8"/>
      <c r="D99" s="8"/>
      <c r="E99" s="13"/>
      <c r="F99" s="22"/>
      <c r="G99" s="13"/>
      <c r="H99" s="22"/>
      <c r="I99" s="13"/>
      <c r="J99" s="22"/>
      <c r="K99" s="13"/>
      <c r="L99" s="22"/>
      <c r="M99" s="13"/>
      <c r="N99" s="22"/>
      <c r="O99" s="13"/>
      <c r="P99" s="22"/>
      <c r="Q99" s="13"/>
      <c r="R99" s="22"/>
      <c r="S99" s="13"/>
      <c r="T99" s="22"/>
      <c r="U99" s="13"/>
      <c r="V99" s="22"/>
      <c r="W99" s="13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5.75">
      <c r="A100" s="6" t="s">
        <v>169</v>
      </c>
      <c r="B100" s="7"/>
      <c r="C100" s="8"/>
      <c r="D100" s="8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5.75">
      <c r="A101" s="6" t="s">
        <v>170</v>
      </c>
      <c r="B101" s="7"/>
      <c r="C101" s="8"/>
      <c r="D101" s="8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5.75">
      <c r="A102" s="14" t="s">
        <v>172</v>
      </c>
      <c r="B102" s="15" t="s">
        <v>21</v>
      </c>
      <c r="C102" s="16">
        <v>9950.9</v>
      </c>
      <c r="E102" s="23">
        <v>0</v>
      </c>
      <c r="F102" s="19"/>
      <c r="G102" s="23">
        <v>0</v>
      </c>
      <c r="H102" s="19"/>
      <c r="I102" s="23">
        <v>0</v>
      </c>
      <c r="J102" s="19"/>
      <c r="K102" s="23">
        <v>0</v>
      </c>
      <c r="L102" s="19"/>
      <c r="M102" s="23">
        <v>0</v>
      </c>
      <c r="N102" s="19"/>
      <c r="O102" s="112">
        <v>0</v>
      </c>
      <c r="P102" s="19"/>
      <c r="Q102" s="112">
        <v>0</v>
      </c>
      <c r="R102" s="19"/>
      <c r="S102" s="41">
        <v>0</v>
      </c>
      <c r="T102" s="19"/>
      <c r="U102" s="112">
        <v>0</v>
      </c>
      <c r="V102" s="19"/>
      <c r="W102" s="112">
        <v>0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6.5" thickBot="1">
      <c r="A103" s="6" t="s">
        <v>272</v>
      </c>
      <c r="B103" s="7"/>
      <c r="C103" s="8"/>
      <c r="D103" s="8"/>
      <c r="E103" s="27">
        <f>SUM(E102:E102)</f>
        <v>0</v>
      </c>
      <c r="F103" s="22"/>
      <c r="G103" s="27">
        <f>SUM(G102:G102)</f>
        <v>0</v>
      </c>
      <c r="H103" s="22"/>
      <c r="I103" s="27">
        <f>SUM(I102:I102)</f>
        <v>0</v>
      </c>
      <c r="J103" s="22"/>
      <c r="K103" s="27">
        <f>SUM(K102:K102)</f>
        <v>0</v>
      </c>
      <c r="L103" s="22"/>
      <c r="M103" s="27">
        <f>SUM(M102:M102)</f>
        <v>0</v>
      </c>
      <c r="N103" s="22"/>
      <c r="O103" s="27">
        <f>SUM(O102:O102)</f>
        <v>0</v>
      </c>
      <c r="P103" s="22"/>
      <c r="Q103" s="27">
        <f>SUM(Q102:Q102)</f>
        <v>0</v>
      </c>
      <c r="R103" s="22"/>
      <c r="S103" s="27">
        <f>SUM(S102:S102)</f>
        <v>0</v>
      </c>
      <c r="T103" s="22"/>
      <c r="U103" s="27">
        <f>SUM(U102:U102)</f>
        <v>0</v>
      </c>
      <c r="V103" s="22"/>
      <c r="W103" s="27">
        <f>SUM(W102:W102)</f>
        <v>0</v>
      </c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3" customHeight="1" thickBot="1">
      <c r="A104" s="6"/>
      <c r="B104" s="7"/>
      <c r="C104" s="8"/>
      <c r="D104" s="8"/>
      <c r="E104" s="29"/>
      <c r="F104" s="22"/>
      <c r="G104" s="29"/>
      <c r="H104" s="22"/>
      <c r="I104" s="29"/>
      <c r="J104" s="22"/>
      <c r="K104" s="29"/>
      <c r="L104" s="22"/>
      <c r="M104" s="29"/>
      <c r="N104" s="22"/>
      <c r="O104" s="29"/>
      <c r="P104" s="22"/>
      <c r="Q104" s="29"/>
      <c r="R104" s="22"/>
      <c r="S104" s="29"/>
      <c r="T104" s="22"/>
      <c r="U104" s="29"/>
      <c r="V104" s="22"/>
      <c r="W104" s="2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5.75">
      <c r="A105" s="6"/>
      <c r="B105" s="7"/>
      <c r="C105" s="8"/>
      <c r="D105" s="8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5.75">
      <c r="A106" s="6"/>
      <c r="B106" s="7"/>
      <c r="C106" s="8"/>
      <c r="D106" s="8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6.5" thickBot="1">
      <c r="A107" s="6" t="s">
        <v>175</v>
      </c>
      <c r="B107" s="7"/>
      <c r="C107" s="8"/>
      <c r="D107" s="8"/>
      <c r="E107" s="28">
        <f>+E14+E23+E31+E39+E47+E54+E61+E72+E85+E97+E103</f>
        <v>1209632</v>
      </c>
      <c r="F107" s="22"/>
      <c r="G107" s="28">
        <f>+G14+G23+G31+G39+G47+G54+G61+G72+G85+G97+G103</f>
        <v>855631.9</v>
      </c>
      <c r="H107" s="22"/>
      <c r="I107" s="28">
        <f>+I14+I23+I31+I39+I47+I54+I61+I72+I85+I97+I103</f>
        <v>1164656</v>
      </c>
      <c r="J107" s="22"/>
      <c r="K107" s="28">
        <f>+K14+K23+K31+K39+K47+K54+K61+K72+K85+K97+K103</f>
        <v>996815.2</v>
      </c>
      <c r="L107" s="22"/>
      <c r="M107" s="28">
        <f>+M14+M23+M31+M39+M47+M54+M61+M72+M85+M97+M103</f>
        <v>836101.19</v>
      </c>
      <c r="N107" s="22"/>
      <c r="O107" s="28">
        <f>+O14+O23+O31+O39+O47+O54+O61+O72+O85+O97+O103</f>
        <v>852303</v>
      </c>
      <c r="P107" s="22"/>
      <c r="Q107" s="28">
        <f>+Q14+Q23+Q31+Q39+Q47+Q54+Q61+Q72+Q85+Q97+Q103</f>
        <v>852303</v>
      </c>
      <c r="R107" s="22"/>
      <c r="S107" s="28">
        <f>+S14+S23+S31+S39+S47+S54+S61+S72+S85+S97+S103</f>
        <v>780262</v>
      </c>
      <c r="T107" s="22"/>
      <c r="U107" s="28">
        <f>+U14+U23+U31+U39+U47+U54+U61+U72+U85+U97+U103</f>
        <v>0</v>
      </c>
      <c r="V107" s="22"/>
      <c r="W107" s="28">
        <f>+W14+W23+W31+W39+W47+W54+W61+W72+W85+W97+W103</f>
        <v>0</v>
      </c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3" customHeight="1" thickBot="1">
      <c r="A108" s="6"/>
      <c r="B108" s="7"/>
      <c r="C108" s="8"/>
      <c r="D108" s="8"/>
      <c r="E108" s="29"/>
      <c r="F108" s="22"/>
      <c r="G108" s="29"/>
      <c r="H108" s="22"/>
      <c r="I108" s="29"/>
      <c r="J108" s="22"/>
      <c r="K108" s="29"/>
      <c r="L108" s="22"/>
      <c r="M108" s="29"/>
      <c r="N108" s="22"/>
      <c r="O108" s="29"/>
      <c r="P108" s="22"/>
      <c r="Q108" s="29"/>
      <c r="R108" s="22"/>
      <c r="S108" s="29"/>
      <c r="T108" s="22"/>
      <c r="U108" s="29"/>
      <c r="V108" s="22"/>
      <c r="W108" s="2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5.75">
      <c r="A109" s="6"/>
      <c r="B109" s="7"/>
      <c r="C109" s="8"/>
      <c r="D109" s="8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5:57" ht="15.7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5:57" ht="15.7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5:57" ht="15.7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5:57" ht="15.7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5:57" ht="15.7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5:57" ht="15.7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5:57" ht="15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5:57" ht="15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5:57" ht="15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5:57" ht="15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5:57" ht="15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5:57" ht="15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5:57" ht="15.7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7:57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7:57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7:57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7:57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7:57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7:57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7:57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7:57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7:57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7:57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7:57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7:57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7:57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7:57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7:57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7:57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7:57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7:57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7:57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7:57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7:57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7:57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7:57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7:57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7:57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7:57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7:57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7:57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7:57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7:57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7:57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7:57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7:57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7:57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7:57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7:57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7:57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7:57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7:57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7:57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7:57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7:57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7:57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7:57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7:57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7:57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7:57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7:57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7:57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</row>
    <row r="172" spans="7:57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</row>
    <row r="173" spans="7:57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</row>
    <row r="174" spans="7:57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</row>
    <row r="175" spans="7:57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</row>
    <row r="176" spans="7:57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</row>
    <row r="177" spans="7:57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</row>
    <row r="178" spans="7:57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</row>
    <row r="179" spans="7:57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</row>
    <row r="180" spans="7:57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</row>
    <row r="181" spans="7:57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</row>
    <row r="182" spans="7:57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</row>
    <row r="183" spans="7:57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</row>
    <row r="184" spans="7:57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</row>
    <row r="185" spans="7:57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</row>
    <row r="186" spans="7:57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</row>
    <row r="187" spans="7:57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</row>
    <row r="188" spans="7:57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</row>
    <row r="189" spans="7:57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</row>
    <row r="190" spans="7:57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</row>
    <row r="191" spans="7:57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</row>
    <row r="192" spans="7:57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</row>
    <row r="193" spans="7:57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</row>
    <row r="194" spans="7:57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</row>
    <row r="195" spans="7:57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</row>
    <row r="196" spans="7:57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</row>
    <row r="197" spans="7:57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</row>
    <row r="198" spans="7:57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</row>
    <row r="199" spans="7:57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</row>
    <row r="200" spans="7:57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</row>
    <row r="201" spans="7:57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</row>
    <row r="202" spans="7:57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</row>
    <row r="203" spans="7:57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</row>
    <row r="204" spans="7:57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</row>
    <row r="205" spans="7:57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</row>
    <row r="206" spans="7:57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</row>
    <row r="207" spans="7:57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</row>
    <row r="208" spans="7:57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</row>
    <row r="209" spans="7:57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</row>
    <row r="210" spans="7:57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</row>
    <row r="211" spans="7:57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</row>
    <row r="212" spans="7:57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</row>
    <row r="213" spans="7:57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</row>
    <row r="214" spans="7:57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</row>
    <row r="215" spans="7:57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</row>
    <row r="216" spans="7:57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</row>
    <row r="217" spans="7:57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</row>
    <row r="218" spans="7:57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</row>
    <row r="219" spans="7:57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</row>
    <row r="220" spans="7:57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</row>
    <row r="221" spans="7:57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</row>
    <row r="222" spans="7:57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</row>
    <row r="223" spans="7:57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</row>
    <row r="224" spans="7:57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</row>
    <row r="225" spans="7:57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</row>
    <row r="226" spans="7:57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</row>
    <row r="227" spans="7:57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</row>
    <row r="228" spans="7:57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</row>
    <row r="229" spans="7:57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</row>
    <row r="230" spans="7:57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</row>
    <row r="231" spans="7:57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</row>
    <row r="232" spans="7:57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</row>
    <row r="233" spans="7:57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</row>
    <row r="234" spans="7:57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</row>
    <row r="235" spans="7:57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</row>
    <row r="236" spans="7:57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</row>
    <row r="237" spans="7:57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</row>
    <row r="238" spans="7:57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</row>
    <row r="239" spans="7:57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</row>
    <row r="240" spans="7:57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</row>
    <row r="241" spans="7:57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</row>
    <row r="242" spans="7:57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</row>
    <row r="243" spans="7:57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</row>
    <row r="244" spans="7:57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</row>
    <row r="245" spans="7:57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</row>
    <row r="246" spans="7:57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</row>
    <row r="247" spans="7:57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</row>
    <row r="248" spans="7:57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</row>
    <row r="249" spans="7:57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</row>
    <row r="250" spans="7:57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</row>
    <row r="251" spans="7:57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</row>
    <row r="252" spans="7:57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</row>
    <row r="253" spans="7:57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</row>
    <row r="254" spans="7:57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</row>
    <row r="255" spans="7:57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</row>
    <row r="256" spans="7:57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</row>
    <row r="257" spans="7:57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</row>
    <row r="258" spans="7:57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</row>
    <row r="259" spans="7:57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</row>
    <row r="260" spans="7:57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</row>
    <row r="261" spans="7:57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</row>
    <row r="262" spans="7:57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</row>
    <row r="263" spans="7:57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</row>
    <row r="264" spans="7:57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</row>
    <row r="265" spans="7:57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</row>
    <row r="266" spans="7:57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</row>
    <row r="267" spans="7:57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</row>
    <row r="268" spans="7:57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</row>
    <row r="269" spans="7:57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</row>
    <row r="270" spans="7:57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</row>
    <row r="271" spans="7:57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</row>
    <row r="272" spans="7:57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</row>
    <row r="273" spans="7:57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</row>
    <row r="274" spans="7:57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</row>
    <row r="275" spans="7:57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</row>
    <row r="276" spans="7:57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</row>
    <row r="277" spans="7:57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</row>
    <row r="278" spans="7:57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</row>
    <row r="279" spans="7:57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</row>
    <row r="280" spans="7:57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</row>
    <row r="281" spans="7:57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</row>
    <row r="282" spans="7:57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</row>
    <row r="283" spans="7:57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</row>
    <row r="284" spans="7:57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</row>
    <row r="285" spans="7:57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</row>
    <row r="286" spans="7:57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</row>
    <row r="287" spans="7:57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</row>
    <row r="288" spans="7:57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</row>
    <row r="289" spans="7:57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</row>
    <row r="290" spans="7:57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</row>
    <row r="291" spans="7:57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</row>
    <row r="292" spans="7:57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</row>
    <row r="293" spans="7:57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</row>
    <row r="294" spans="7:57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</row>
    <row r="295" spans="7:57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</row>
    <row r="296" spans="7:57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</row>
    <row r="297" spans="7:57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</row>
    <row r="298" spans="7:57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</row>
    <row r="299" spans="7:57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</row>
    <row r="300" spans="7:57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</row>
    <row r="301" spans="7:57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</row>
    <row r="302" spans="7:57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</row>
    <row r="303" spans="7:57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</row>
    <row r="304" spans="7:57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</row>
    <row r="305" spans="7:57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</row>
    <row r="306" spans="7:57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</row>
    <row r="307" spans="7:57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</row>
    <row r="308" spans="7:57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</row>
    <row r="309" spans="7:57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</row>
    <row r="310" spans="7:57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</row>
    <row r="311" spans="7:57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</row>
    <row r="312" spans="7:57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</row>
    <row r="313" spans="7:57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</row>
    <row r="314" spans="7:57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</row>
    <row r="315" spans="7:57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</row>
    <row r="316" spans="7:57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</row>
    <row r="317" spans="7:57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</row>
    <row r="318" spans="7:57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</row>
    <row r="319" spans="7:57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</row>
    <row r="320" spans="7:57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</row>
    <row r="321" spans="7:57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</row>
    <row r="322" spans="7:57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</row>
    <row r="323" spans="7:57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</row>
    <row r="324" spans="7:57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</row>
    <row r="325" spans="7:57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</row>
    <row r="326" spans="7:57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</row>
    <row r="327" spans="7:57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</row>
    <row r="328" spans="7:57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</row>
    <row r="329" spans="7:57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</row>
    <row r="330" spans="7:57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</row>
    <row r="331" spans="7:57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</row>
    <row r="332" spans="7:57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</row>
    <row r="333" spans="7:57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</row>
    <row r="334" spans="7:57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</row>
    <row r="335" spans="7:57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</row>
    <row r="336" spans="7:57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</row>
    <row r="337" spans="7:57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</row>
    <row r="338" spans="7:57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</row>
    <row r="339" spans="7:57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</row>
    <row r="340" spans="7:57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</row>
    <row r="341" spans="7:57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</row>
    <row r="342" spans="7:57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</row>
    <row r="343" spans="7:57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</row>
    <row r="344" spans="7:57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</row>
    <row r="345" spans="7:57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</row>
    <row r="346" spans="7:57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</row>
    <row r="347" spans="7:57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</row>
    <row r="348" spans="7:57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</row>
    <row r="349" spans="7:57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</row>
    <row r="350" spans="7:57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</row>
    <row r="351" spans="7:57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</row>
    <row r="352" spans="7:57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</row>
    <row r="353" spans="7:57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</row>
    <row r="354" spans="7:57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</row>
    <row r="355" spans="7:57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</row>
    <row r="356" spans="7:57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</row>
    <row r="357" spans="7:57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</row>
    <row r="358" spans="7:57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</row>
    <row r="359" spans="7:57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</row>
    <row r="360" spans="7:57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</row>
    <row r="361" spans="7:57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</row>
    <row r="362" spans="7:57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</row>
    <row r="363" spans="7:57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</row>
    <row r="364" spans="7:57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</row>
    <row r="365" spans="7:57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</row>
    <row r="366" spans="7:57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</row>
    <row r="367" spans="7:57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</row>
    <row r="368" spans="7:57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</row>
    <row r="369" spans="7:57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</row>
    <row r="370" spans="7:57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</row>
    <row r="371" spans="7:57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</row>
    <row r="372" spans="7:57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</row>
    <row r="373" spans="7:57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</row>
    <row r="374" spans="7:57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</row>
    <row r="375" spans="7:57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</row>
    <row r="376" spans="7:57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</row>
    <row r="377" spans="7:57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</row>
    <row r="378" spans="7:57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</row>
    <row r="379" spans="7:57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</row>
    <row r="380" spans="7:57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</row>
    <row r="381" spans="7:57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</row>
    <row r="382" spans="7:57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</row>
    <row r="383" spans="7:57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</row>
    <row r="384" spans="7:57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</row>
    <row r="385" spans="7:57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</row>
    <row r="386" spans="7:57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</row>
    <row r="387" spans="7:57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</row>
    <row r="388" spans="7:57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</row>
    <row r="389" spans="7:57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</row>
    <row r="390" spans="7:57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</row>
    <row r="391" spans="7:57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</row>
    <row r="392" spans="7:57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</row>
    <row r="393" spans="7:57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</row>
    <row r="394" spans="7:57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</row>
    <row r="395" spans="7:57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</row>
    <row r="396" spans="7:57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</row>
    <row r="397" spans="7:57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</row>
    <row r="398" spans="7:57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</row>
    <row r="399" spans="7:57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</row>
    <row r="400" spans="7:57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</row>
    <row r="401" spans="7:57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</row>
    <row r="402" spans="7:57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</row>
    <row r="403" spans="7:57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</row>
    <row r="404" spans="7:57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</row>
    <row r="405" spans="7:57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</row>
    <row r="406" spans="7:57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</row>
    <row r="407" spans="7:57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</row>
    <row r="408" spans="7:57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</row>
    <row r="409" spans="7:57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</row>
    <row r="410" spans="7:57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</row>
    <row r="411" spans="7:57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</row>
    <row r="412" spans="7:57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</row>
    <row r="413" spans="7:57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</row>
    <row r="414" spans="7:57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</row>
    <row r="415" spans="7:57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</row>
    <row r="416" spans="7:57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</row>
    <row r="417" spans="7:57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</row>
    <row r="418" spans="7:57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</row>
    <row r="419" spans="7:57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</row>
    <row r="420" spans="7:57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</row>
    <row r="421" spans="7:57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</row>
    <row r="422" spans="7:57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</row>
    <row r="423" spans="7:57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</row>
    <row r="424" spans="7:57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</row>
    <row r="425" spans="7:57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</row>
    <row r="426" spans="7:57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</row>
    <row r="427" spans="7:57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</row>
    <row r="428" spans="7:57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</row>
    <row r="429" spans="7:57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</row>
    <row r="430" spans="7:57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</row>
    <row r="431" spans="7:57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</row>
    <row r="432" spans="7:57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</row>
    <row r="433" spans="7:57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</row>
    <row r="434" spans="7:57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</row>
    <row r="435" spans="7:57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</row>
    <row r="436" spans="7:57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</row>
    <row r="437" spans="7:57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</row>
    <row r="438" spans="7:57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</row>
    <row r="439" spans="7:57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</row>
    <row r="440" spans="7:57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</row>
    <row r="441" spans="7:57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</row>
    <row r="442" spans="7:57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</row>
    <row r="443" spans="7:57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</row>
    <row r="444" spans="7:57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</row>
    <row r="445" spans="7:57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</row>
    <row r="446" spans="7:57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</row>
    <row r="447" spans="7:57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</row>
    <row r="448" spans="7:57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</row>
    <row r="449" spans="7:57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</row>
    <row r="450" spans="7:57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</row>
    <row r="451" spans="7:57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</row>
    <row r="452" spans="7:57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</row>
    <row r="453" spans="7:57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</row>
    <row r="454" spans="7:57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</row>
    <row r="455" spans="7:57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</row>
    <row r="456" spans="7:57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</row>
    <row r="457" spans="7:57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</row>
    <row r="458" spans="7:57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</row>
    <row r="459" spans="7:57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</row>
    <row r="460" spans="7:57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</row>
    <row r="461" spans="7:57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</row>
    <row r="462" spans="7:57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</row>
    <row r="463" spans="7:57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</row>
    <row r="464" spans="7:57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</row>
    <row r="465" spans="7:57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</row>
    <row r="466" spans="7:57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</row>
    <row r="467" spans="7:57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</row>
    <row r="468" spans="7:57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</row>
    <row r="469" spans="7:57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</row>
    <row r="470" spans="7:57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</row>
    <row r="471" spans="7:57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</row>
    <row r="472" spans="7:57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</row>
    <row r="473" spans="7:57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</row>
    <row r="474" spans="7:57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</row>
    <row r="475" spans="7:57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</row>
    <row r="476" spans="7:57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</row>
    <row r="477" spans="7:57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</row>
    <row r="478" spans="7:57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</row>
    <row r="479" spans="7:57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</row>
    <row r="480" spans="7:57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</row>
    <row r="481" spans="7:57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</row>
    <row r="482" spans="7:57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</row>
    <row r="483" spans="7:57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</row>
    <row r="484" spans="7:57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</row>
    <row r="485" spans="7:57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</row>
    <row r="486" spans="7:57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</row>
    <row r="487" spans="7:57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</row>
    <row r="488" spans="7:57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</row>
    <row r="489" spans="7:57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</row>
    <row r="490" spans="7:57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</row>
    <row r="491" spans="7:57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</row>
    <row r="492" spans="7:57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</row>
    <row r="493" spans="7:57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</row>
    <row r="494" spans="7:57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</row>
    <row r="495" spans="7:57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</row>
    <row r="496" spans="7:57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</row>
    <row r="497" spans="7:57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</row>
    <row r="498" spans="7:57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</row>
    <row r="499" spans="7:57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</row>
    <row r="500" spans="7:57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</row>
    <row r="501" spans="7:57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</row>
    <row r="502" spans="7:57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</row>
    <row r="503" spans="7:57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</row>
    <row r="504" spans="7:57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</row>
    <row r="505" spans="7:57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</row>
    <row r="506" spans="7:57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</row>
    <row r="507" spans="7:57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</row>
    <row r="508" spans="7:57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</row>
    <row r="509" spans="7:57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</row>
    <row r="510" spans="7:57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</row>
    <row r="511" spans="7:57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</row>
    <row r="512" spans="7:57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</row>
    <row r="513" spans="7:57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</row>
    <row r="514" spans="7:57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</row>
    <row r="515" spans="7:57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</row>
    <row r="516" spans="7:57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</row>
    <row r="517" spans="7:57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</row>
    <row r="518" spans="7:57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</row>
    <row r="519" spans="7:57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</row>
    <row r="520" spans="7:57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</row>
    <row r="521" spans="7:57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</row>
    <row r="522" spans="7:57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</row>
    <row r="523" spans="7:57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</row>
    <row r="524" spans="7:57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</row>
    <row r="525" spans="7:57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</row>
    <row r="526" spans="7:57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</row>
    <row r="527" spans="7:57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</row>
    <row r="528" spans="7:57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</row>
    <row r="529" spans="7:57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</row>
    <row r="530" spans="7:57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</row>
    <row r="531" spans="7:57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</row>
    <row r="532" spans="7:57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</row>
    <row r="533" spans="7:57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</row>
    <row r="534" spans="7:57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</row>
    <row r="535" spans="7:57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</row>
    <row r="536" spans="7:57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</row>
    <row r="537" spans="7:57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</row>
    <row r="538" spans="7:57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</row>
    <row r="539" spans="7:57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</row>
    <row r="540" spans="7:57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</row>
    <row r="541" spans="7:57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</row>
    <row r="542" spans="7:57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</row>
    <row r="543" spans="7:57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</row>
    <row r="544" spans="7:57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</row>
    <row r="545" spans="7:57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</row>
    <row r="546" spans="7:57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</row>
    <row r="547" spans="7:57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</row>
    <row r="548" spans="7:57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</row>
    <row r="549" spans="7:57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</row>
    <row r="550" spans="7:57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</row>
    <row r="551" spans="7:57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</row>
    <row r="552" spans="7:57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</row>
    <row r="553" spans="7:57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</row>
    <row r="554" spans="7:57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</row>
    <row r="555" spans="7:57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</row>
    <row r="556" spans="7:57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</row>
    <row r="557" spans="7:57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</row>
    <row r="558" spans="7:57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</row>
    <row r="559" spans="7:57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</row>
    <row r="560" spans="7:57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</row>
    <row r="561" spans="7:57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</row>
    <row r="562" spans="7:57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</row>
    <row r="563" spans="7:57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</row>
    <row r="564" spans="7:57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</row>
    <row r="565" spans="7:57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</row>
    <row r="566" spans="7:57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</row>
    <row r="567" spans="7:57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</row>
    <row r="568" spans="7:57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</row>
    <row r="569" spans="7:57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</row>
    <row r="570" spans="7:57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</row>
    <row r="571" spans="7:57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</row>
    <row r="572" spans="7:57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</row>
    <row r="573" spans="7:57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</row>
    <row r="574" spans="7:57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</row>
    <row r="575" spans="7:57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</row>
    <row r="576" spans="7:57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</row>
    <row r="577" spans="7:57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</row>
    <row r="578" spans="7:57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</row>
    <row r="579" spans="7:57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</row>
    <row r="580" spans="7:57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</row>
    <row r="581" spans="7:57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</row>
    <row r="582" spans="7:57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</row>
    <row r="583" spans="7:57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</row>
    <row r="584" spans="7:57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</row>
    <row r="585" spans="7:57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</row>
    <row r="586" spans="7:57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</row>
    <row r="587" spans="7:57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</row>
    <row r="588" spans="7:57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</row>
    <row r="589" spans="7:57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</row>
    <row r="590" spans="7:57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</row>
    <row r="591" spans="7:57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</row>
    <row r="592" spans="7:57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</row>
    <row r="593" spans="7:57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</row>
    <row r="594" spans="7:57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</row>
    <row r="595" spans="7:57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</row>
    <row r="596" spans="7:57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</row>
    <row r="597" spans="7:57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</row>
    <row r="598" spans="7:57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</row>
    <row r="599" spans="7:57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</row>
    <row r="600" spans="7:57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</row>
    <row r="601" spans="7:57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</row>
    <row r="602" spans="7:57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</row>
    <row r="603" spans="7:57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</row>
    <row r="604" spans="7:57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</row>
    <row r="605" spans="7:57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</row>
    <row r="606" spans="7:57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</row>
    <row r="607" spans="7:57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</row>
    <row r="608" spans="7:57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</row>
    <row r="609" spans="7:57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</row>
    <row r="610" spans="7:57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</row>
    <row r="611" spans="7:57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</row>
    <row r="612" spans="7:57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</row>
    <row r="613" spans="7:57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</row>
    <row r="614" spans="7:57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</row>
    <row r="615" spans="7:57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</row>
    <row r="616" spans="7:57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</row>
    <row r="617" spans="7:57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</row>
    <row r="618" spans="7:57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</row>
    <row r="619" spans="7:57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</row>
    <row r="620" spans="7:57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</row>
    <row r="621" spans="7:57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</row>
    <row r="622" spans="7:57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</row>
    <row r="623" spans="7:57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</row>
    <row r="624" spans="7:57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</row>
    <row r="625" spans="7:57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</row>
    <row r="626" spans="7:57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</row>
    <row r="627" spans="7:57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</row>
    <row r="628" spans="7:57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</row>
    <row r="629" spans="7:57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</row>
    <row r="630" spans="7:57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</row>
    <row r="631" spans="7:57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</row>
    <row r="632" spans="7:57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</row>
    <row r="633" spans="7:57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</row>
    <row r="634" spans="7:57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</row>
    <row r="635" spans="7:57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</row>
    <row r="636" spans="7:57" ht="15.75"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</row>
    <row r="637" spans="7:57" ht="15.75"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</row>
    <row r="638" spans="7:57" ht="15.75"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</row>
    <row r="639" spans="7:57" ht="15.75"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</row>
    <row r="640" spans="7:57" ht="15.75"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</row>
    <row r="641" spans="7:57" ht="15.75"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</row>
    <row r="642" spans="7:57" ht="15.75"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</row>
    <row r="643" spans="7:57" ht="15.75"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</row>
    <row r="644" spans="7:57" ht="15.75"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</row>
    <row r="645" spans="7:57" ht="15.75"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</row>
    <row r="646" spans="7:57" ht="15.75"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</row>
    <row r="647" spans="7:57" ht="15.75"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</row>
    <row r="648" spans="7:57" ht="15.75"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</row>
    <row r="649" spans="7:57" ht="15.75"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</row>
    <row r="650" spans="7:57" ht="15.75"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</row>
    <row r="651" spans="7:57" ht="15.75"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</row>
    <row r="652" spans="7:57" ht="15.75"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</row>
    <row r="653" spans="7:57" ht="15.75"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</row>
    <row r="654" spans="7:57" ht="15.75"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</row>
    <row r="655" spans="7:57" ht="15.75"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</row>
    <row r="656" spans="7:57" ht="15.75"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</row>
    <row r="657" spans="7:57" ht="15.75"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</row>
    <row r="658" spans="7:57" ht="15.75"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</row>
    <row r="659" spans="7:57" ht="15.75"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</row>
    <row r="660" spans="7:57" ht="15.75"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</row>
    <row r="661" spans="7:57" ht="15.75"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</row>
    <row r="662" spans="7:57" ht="15.75"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</row>
    <row r="663" spans="7:57" ht="15.75"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</row>
    <row r="664" spans="7:57" ht="15.75"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</row>
    <row r="665" spans="7:57" ht="15.75"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</row>
    <row r="666" spans="7:57" ht="15.75"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</row>
    <row r="667" spans="7:57" ht="15.75"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</row>
    <row r="668" spans="7:57" ht="15.75"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</row>
    <row r="669" spans="7:57" ht="15.75"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</row>
    <row r="670" spans="7:57" ht="15.75"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</row>
    <row r="671" spans="7:57" ht="15.75"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</row>
    <row r="672" spans="7:57" ht="15.75"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</row>
    <row r="673" spans="7:57" ht="15.75"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</row>
    <row r="674" spans="7:57" ht="15.75"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</row>
    <row r="675" spans="7:57" ht="15.75"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</row>
    <row r="676" spans="7:57" ht="15.75"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</row>
    <row r="677" spans="7:57" ht="15.75"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</row>
    <row r="678" spans="7:57" ht="15.75"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</row>
    <row r="679" spans="7:57" ht="15.75"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</row>
    <row r="680" spans="7:57" ht="15.75"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</row>
    <row r="681" spans="7:57" ht="15.75"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</row>
    <row r="682" spans="7:57" ht="15.75"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</row>
    <row r="683" spans="7:57" ht="15.75"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</row>
    <row r="684" spans="7:57" ht="15.75"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</row>
    <row r="685" spans="7:57" ht="15.75"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</row>
    <row r="686" spans="7:57" ht="15.75"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</row>
    <row r="687" spans="7:57" ht="15.75"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</row>
    <row r="688" spans="7:57" ht="15.75"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</row>
    <row r="689" spans="7:57" ht="15.75"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</row>
    <row r="690" spans="7:57" ht="15.75"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</row>
    <row r="691" spans="7:57" ht="15.75"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</row>
    <row r="692" spans="7:57" ht="15.75"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</row>
    <row r="693" spans="7:57" ht="15.75"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</row>
    <row r="694" spans="7:57" ht="15.75"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</row>
    <row r="695" spans="7:57" ht="15.75"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</row>
    <row r="696" spans="7:57" ht="15.75"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</row>
    <row r="697" spans="7:57" ht="15.75"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</row>
    <row r="698" spans="7:57" ht="15.75"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</row>
    <row r="699" spans="7:57" ht="15.75"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</row>
    <row r="700" spans="7:57" ht="15.75"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</row>
    <row r="701" spans="7:57" ht="15.75"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</row>
    <row r="702" spans="7:57" ht="15.75"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</row>
    <row r="703" spans="7:57" ht="15.75"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</row>
    <row r="704" spans="7:57" ht="15.75"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</row>
    <row r="705" spans="7:57" ht="15.75"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</row>
    <row r="706" spans="7:57" ht="15.75"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</row>
    <row r="707" spans="7:57" ht="15.75"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</row>
    <row r="708" spans="7:57" ht="15.75"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</row>
    <row r="709" spans="7:57" ht="15.75"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</row>
    <row r="710" spans="7:57" ht="15.75"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</row>
    <row r="711" spans="7:57" ht="15.75"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</row>
    <row r="712" spans="7:57" ht="15.75"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</row>
    <row r="713" spans="7:57" ht="15.75"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</row>
    <row r="714" spans="7:57" ht="15.75"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</row>
    <row r="715" spans="7:57" ht="15.75"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</row>
    <row r="716" spans="7:57" ht="15.75"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</row>
    <row r="717" spans="7:57" ht="15.75"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</row>
    <row r="718" spans="7:57" ht="15.75"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</row>
    <row r="719" spans="7:57" ht="15.75"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</row>
    <row r="720" spans="7:57" ht="15.75"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</row>
    <row r="721" spans="7:57" ht="15.75"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</row>
    <row r="722" spans="7:57" ht="15.75"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</row>
    <row r="723" spans="7:57" ht="15.75"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</row>
    <row r="724" spans="7:57" ht="15.75"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</row>
    <row r="725" spans="7:57" ht="15.75"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</row>
    <row r="726" spans="7:57" ht="15.75"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</row>
    <row r="727" spans="7:57" ht="15.75"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</row>
    <row r="728" spans="7:57" ht="15.75"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</row>
    <row r="729" spans="7:57" ht="15.75"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</row>
    <row r="730" spans="7:57" ht="15.75"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</row>
    <row r="731" spans="7:57" ht="15.75"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</row>
    <row r="732" spans="7:57" ht="15.75"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</row>
    <row r="733" spans="7:57" ht="15.75"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</row>
    <row r="734" spans="7:57" ht="15.75"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</row>
    <row r="735" spans="7:57" ht="15.75"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</row>
    <row r="736" spans="7:57" ht="15.75"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</row>
    <row r="737" spans="7:57" ht="15.75"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</row>
    <row r="738" spans="7:57" ht="15.75"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</row>
    <row r="739" spans="7:57" ht="15.75"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</row>
    <row r="740" spans="7:57" ht="15.75"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</row>
    <row r="741" spans="7:57" ht="15.75"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</row>
    <row r="742" spans="7:57" ht="15.75"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</row>
    <row r="743" spans="7:57" ht="15.75"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</row>
    <row r="744" spans="7:57" ht="15.75"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</row>
    <row r="745" spans="7:57" ht="15.75"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</row>
    <row r="746" spans="7:57" ht="15.75"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</row>
    <row r="747" spans="7:57" ht="15.75"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</row>
    <row r="748" spans="7:57" ht="15.75"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</row>
    <row r="749" spans="7:57" ht="15.75"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</row>
    <row r="750" spans="7:57" ht="15.75"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</row>
    <row r="751" spans="7:57" ht="15.75"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</row>
    <row r="752" spans="7:57" ht="15.75"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</row>
    <row r="753" spans="7:57" ht="15.75"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</row>
    <row r="754" spans="7:57" ht="15.75"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</row>
    <row r="755" spans="7:57" ht="15.75"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</row>
    <row r="756" spans="7:57" ht="15.75"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</row>
    <row r="757" spans="7:57" ht="15.75"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</row>
    <row r="758" spans="7:57" ht="15.75"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</row>
    <row r="759" spans="7:57" ht="15.75"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</row>
    <row r="760" spans="7:57" ht="15.75"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</row>
    <row r="761" spans="7:57" ht="15.75"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</row>
    <row r="762" spans="7:57" ht="15.75"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</row>
    <row r="763" spans="7:57" ht="15.75"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</row>
    <row r="764" spans="7:57" ht="15.75"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</row>
    <row r="765" spans="7:57" ht="15.75"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</row>
    <row r="766" spans="7:57" ht="15.75"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</row>
    <row r="767" spans="7:57" ht="15.75"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</row>
    <row r="768" spans="7:57" ht="15.75"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</row>
    <row r="769" spans="7:57" ht="15.75"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</row>
    <row r="770" spans="7:57" ht="15.75"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</row>
    <row r="771" spans="7:57" ht="15.75"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</row>
    <row r="772" spans="7:57" ht="15.75"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</row>
    <row r="773" spans="7:57" ht="15.75"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</row>
    <row r="774" spans="7:57" ht="15.75"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</row>
    <row r="775" spans="7:57" ht="15.75"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</row>
    <row r="776" spans="7:57" ht="15.75"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</row>
    <row r="777" spans="7:57" ht="15.75"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</row>
    <row r="778" spans="7:57" ht="15.75"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</row>
    <row r="779" spans="7:57" ht="15.75"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</row>
    <row r="780" spans="7:57" ht="15.75"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</row>
    <row r="781" spans="7:57" ht="15.75"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</row>
    <row r="782" spans="7:57" ht="15.75"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</row>
    <row r="783" spans="7:57" ht="15.75"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</row>
    <row r="784" spans="7:57" ht="15.75"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</row>
    <row r="785" spans="7:57" ht="15.75"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</row>
    <row r="786" spans="7:57" ht="15.75"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</row>
    <row r="787" spans="7:57" ht="15.75"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</row>
    <row r="788" spans="7:57" ht="15.75"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</row>
    <row r="789" spans="7:57" ht="15.75"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</row>
    <row r="790" spans="7:57" ht="15.75"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</row>
    <row r="791" spans="7:57" ht="15.75"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</row>
    <row r="792" spans="7:57" ht="15.75"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</row>
    <row r="793" spans="7:57" ht="15.75"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</row>
    <row r="794" spans="7:57" ht="15.75"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</row>
    <row r="795" spans="7:57" ht="15.75"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</row>
    <row r="796" spans="7:57" ht="15.75"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</row>
    <row r="797" spans="7:57" ht="15.75"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</row>
    <row r="798" spans="7:57" ht="15.75"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</row>
    <row r="799" spans="7:57" ht="15.75"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</row>
    <row r="800" spans="7:57" ht="15.75"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</row>
    <row r="801" spans="7:57" ht="15.75"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</row>
    <row r="802" spans="7:57" ht="15.75"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</row>
    <row r="803" spans="7:57" ht="15.75"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</row>
    <row r="804" spans="7:57" ht="15.75"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</row>
    <row r="805" spans="7:57" ht="15.75"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</row>
    <row r="806" spans="7:57" ht="15.75"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</row>
  </sheetData>
  <sheetProtection/>
  <printOptions horizontalCentered="1"/>
  <pageMargins left="0.5" right="0.5" top="0.91" bottom="0.75" header="0.4" footer="0.5"/>
  <pageSetup fitToHeight="0" fitToWidth="1" horizontalDpi="600" verticalDpi="600" orientation="portrait" scale="49" r:id="rId1"/>
  <headerFooter alignWithMargins="0">
    <oddHeader>&amp;R&amp;"Arial,Bold"&amp;12Town of Ancram
Highway Fund
APPROPRIATIONS</oddHeader>
    <oddFooter>&amp;R&amp;"Arial,Bold"&amp;12PAGE &amp;P</oddFooter>
  </headerFooter>
  <rowBreaks count="1" manualBreakCount="1">
    <brk id="7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70"/>
  <sheetViews>
    <sheetView zoomScalePageLayoutView="0" workbookViewId="0" topLeftCell="A13">
      <selection activeCell="S39" sqref="S39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6.7109375" style="16" customWidth="1"/>
    <col min="4" max="4" width="1.7109375" style="14" customWidth="1"/>
    <col min="5" max="5" width="12.7109375" style="14" customWidth="1"/>
    <col min="6" max="6" width="1.8515625" style="14" customWidth="1"/>
    <col min="7" max="7" width="15.7109375" style="14" customWidth="1"/>
    <col min="8" max="8" width="1.7109375" style="14" customWidth="1"/>
    <col min="9" max="9" width="15.7109375" style="14" customWidth="1"/>
    <col min="10" max="10" width="1.7109375" style="14" customWidth="1"/>
    <col min="11" max="11" width="15.7109375" style="14" customWidth="1"/>
    <col min="12" max="12" width="1.7109375" style="14" customWidth="1"/>
    <col min="13" max="13" width="14.00390625" style="14" customWidth="1"/>
    <col min="14" max="14" width="1.7109375" style="14" customWidth="1"/>
    <col min="15" max="15" width="15.710937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9.140625" style="14" customWidth="1"/>
    <col min="25" max="26" width="9.8515625" style="14" customWidth="1"/>
    <col min="27" max="16384" width="9.140625" style="14" customWidth="1"/>
  </cols>
  <sheetData>
    <row r="1" spans="1:23" ht="15.75">
      <c r="A1" s="5" t="s">
        <v>273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 t="s">
        <v>44</v>
      </c>
      <c r="P3" s="9"/>
      <c r="Q3" s="9" t="s">
        <v>44</v>
      </c>
      <c r="R3" s="9"/>
      <c r="S3" s="9" t="s">
        <v>45</v>
      </c>
      <c r="T3" s="9"/>
      <c r="U3" s="9"/>
      <c r="V3" s="9"/>
      <c r="W3" s="9"/>
    </row>
    <row r="4" spans="1:23" ht="15.75">
      <c r="A4" s="6"/>
      <c r="B4" s="7"/>
      <c r="C4" s="8"/>
      <c r="D4" s="6"/>
      <c r="E4" s="9"/>
      <c r="F4" s="6"/>
      <c r="G4" s="9"/>
      <c r="H4" s="9"/>
      <c r="I4" s="9"/>
      <c r="J4" s="9"/>
      <c r="K4" s="9"/>
      <c r="L4" s="9"/>
      <c r="M4" s="9"/>
      <c r="N4" s="9"/>
      <c r="O4" s="9" t="s">
        <v>46</v>
      </c>
      <c r="P4" s="9"/>
      <c r="Q4" s="9" t="s">
        <v>46</v>
      </c>
      <c r="R4" s="9"/>
      <c r="S4" s="9" t="s">
        <v>47</v>
      </c>
      <c r="T4" s="9"/>
      <c r="U4" s="9"/>
      <c r="V4" s="9"/>
      <c r="W4" s="9"/>
    </row>
    <row r="5" spans="1:23" ht="15.75">
      <c r="A5" s="6"/>
      <c r="B5" s="7"/>
      <c r="C5" s="8"/>
      <c r="D5" s="6"/>
      <c r="E5" s="9"/>
      <c r="F5" s="6"/>
      <c r="G5" s="9"/>
      <c r="H5" s="9"/>
      <c r="I5" s="9"/>
      <c r="J5" s="9"/>
      <c r="K5" s="9"/>
      <c r="L5" s="9"/>
      <c r="M5" s="9"/>
      <c r="N5" s="9"/>
      <c r="O5" s="9" t="s">
        <v>48</v>
      </c>
      <c r="P5" s="9"/>
      <c r="Q5" s="9" t="s">
        <v>48</v>
      </c>
      <c r="R5" s="9"/>
      <c r="S5" s="9" t="s">
        <v>49</v>
      </c>
      <c r="T5" s="9"/>
      <c r="U5" s="9" t="s">
        <v>50</v>
      </c>
      <c r="V5" s="9"/>
      <c r="W5" s="9" t="s">
        <v>51</v>
      </c>
    </row>
    <row r="6" spans="1:23" ht="15.75">
      <c r="A6" s="6" t="s">
        <v>274</v>
      </c>
      <c r="B6" s="7"/>
      <c r="C6" s="8"/>
      <c r="D6" s="6"/>
      <c r="E6" s="9" t="s">
        <v>259</v>
      </c>
      <c r="F6" s="9"/>
      <c r="G6" s="9" t="s">
        <v>52</v>
      </c>
      <c r="H6" s="9"/>
      <c r="I6" s="9" t="s">
        <v>52</v>
      </c>
      <c r="J6" s="9"/>
      <c r="K6" s="9" t="s">
        <v>52</v>
      </c>
      <c r="L6" s="9"/>
      <c r="M6" s="9" t="s">
        <v>52</v>
      </c>
      <c r="N6" s="9"/>
      <c r="O6" s="9" t="s">
        <v>51</v>
      </c>
      <c r="P6" s="9"/>
      <c r="Q6" s="9" t="s">
        <v>53</v>
      </c>
      <c r="R6" s="9"/>
      <c r="S6" s="9" t="s">
        <v>45</v>
      </c>
      <c r="T6" s="9"/>
      <c r="U6" s="9" t="s">
        <v>44</v>
      </c>
      <c r="V6" s="9"/>
      <c r="W6" s="9" t="s">
        <v>44</v>
      </c>
    </row>
    <row r="7" spans="1:55" ht="15.75">
      <c r="A7" s="6" t="s">
        <v>54</v>
      </c>
      <c r="B7" s="7"/>
      <c r="C7" s="8" t="s">
        <v>14</v>
      </c>
      <c r="D7" s="6"/>
      <c r="E7" s="9">
        <v>2015</v>
      </c>
      <c r="F7" s="9"/>
      <c r="G7" s="9">
        <v>2016</v>
      </c>
      <c r="H7" s="9"/>
      <c r="I7" s="9">
        <v>2017</v>
      </c>
      <c r="J7" s="9"/>
      <c r="K7" s="9">
        <v>2018</v>
      </c>
      <c r="L7" s="9"/>
      <c r="M7" s="9">
        <v>2019</v>
      </c>
      <c r="N7" s="9"/>
      <c r="O7" s="9">
        <v>2020</v>
      </c>
      <c r="P7" s="9"/>
      <c r="Q7" s="9">
        <v>2020</v>
      </c>
      <c r="R7" s="9"/>
      <c r="S7" s="9">
        <v>2021</v>
      </c>
      <c r="T7" s="9"/>
      <c r="U7" s="9">
        <v>2021</v>
      </c>
      <c r="V7" s="9"/>
      <c r="W7" s="9">
        <v>2021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ht="15.75">
      <c r="A8" s="6" t="s">
        <v>275</v>
      </c>
      <c r="B8" s="7"/>
      <c r="C8" s="8"/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6"/>
      <c r="R8" s="9"/>
      <c r="S8" s="9"/>
      <c r="T8" s="9"/>
      <c r="U8" s="9"/>
      <c r="V8" s="9"/>
      <c r="W8" s="9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ht="16.5" thickBot="1">
      <c r="A9" s="6" t="s">
        <v>276</v>
      </c>
      <c r="B9" s="7" t="s">
        <v>23</v>
      </c>
      <c r="C9" s="8">
        <v>1001</v>
      </c>
      <c r="D9" s="6"/>
      <c r="E9" s="26">
        <v>639400</v>
      </c>
      <c r="F9" s="13"/>
      <c r="G9" s="26">
        <v>697950</v>
      </c>
      <c r="H9" s="13"/>
      <c r="I9" s="26">
        <v>700250</v>
      </c>
      <c r="J9" s="40"/>
      <c r="K9" s="26">
        <v>637350</v>
      </c>
      <c r="L9" s="9"/>
      <c r="M9" s="26">
        <v>637350</v>
      </c>
      <c r="N9" s="9"/>
      <c r="O9" s="26">
        <v>628803</v>
      </c>
      <c r="P9" s="9"/>
      <c r="Q9" s="26">
        <v>628803</v>
      </c>
      <c r="R9" s="9"/>
      <c r="S9" s="130">
        <f>+' Summary'!J12</f>
        <v>607762</v>
      </c>
      <c r="T9" s="9"/>
      <c r="U9" s="26">
        <v>0</v>
      </c>
      <c r="V9" s="9"/>
      <c r="W9" s="26">
        <v>0</v>
      </c>
      <c r="X9" s="131" t="s">
        <v>277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57" ht="16.5" thickTop="1">
      <c r="A10" s="14" t="s">
        <v>182</v>
      </c>
      <c r="B10" s="7"/>
      <c r="C10" s="8"/>
      <c r="D10" s="1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46" t="s">
        <v>0</v>
      </c>
      <c r="Y10" s="127" t="s">
        <v>278</v>
      </c>
      <c r="Z10" s="127"/>
      <c r="AA10" s="127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19"/>
      <c r="BE10" s="19"/>
    </row>
    <row r="11" spans="1:57" ht="15.75">
      <c r="A11" s="14" t="s">
        <v>279</v>
      </c>
      <c r="B11" s="15" t="s">
        <v>23</v>
      </c>
      <c r="C11" s="16">
        <v>1120</v>
      </c>
      <c r="D11" s="17"/>
      <c r="E11" s="18">
        <v>0</v>
      </c>
      <c r="F11" s="20"/>
      <c r="G11" s="18">
        <v>0</v>
      </c>
      <c r="H11" s="20"/>
      <c r="I11" s="18">
        <v>0</v>
      </c>
      <c r="J11" s="20"/>
      <c r="K11" s="18">
        <v>0</v>
      </c>
      <c r="L11" s="19"/>
      <c r="M11" s="18">
        <v>0</v>
      </c>
      <c r="N11" s="19"/>
      <c r="O11" s="18">
        <v>0</v>
      </c>
      <c r="P11" s="19"/>
      <c r="Q11" s="18">
        <v>0</v>
      </c>
      <c r="R11" s="19"/>
      <c r="S11" s="39">
        <v>0</v>
      </c>
      <c r="T11" s="19"/>
      <c r="U11" s="111">
        <v>0</v>
      </c>
      <c r="V11" s="19"/>
      <c r="W11" s="39">
        <v>0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19"/>
      <c r="BE11" s="19"/>
    </row>
    <row r="12" spans="1:57" ht="15.75">
      <c r="A12" s="14" t="s">
        <v>280</v>
      </c>
      <c r="B12" s="7"/>
      <c r="C12" s="8"/>
      <c r="D12" s="1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19"/>
      <c r="BE12" s="19"/>
    </row>
    <row r="13" spans="1:57" ht="15.75">
      <c r="A13" s="14" t="s">
        <v>281</v>
      </c>
      <c r="B13" s="15" t="s">
        <v>23</v>
      </c>
      <c r="C13" s="16">
        <v>2300</v>
      </c>
      <c r="D13" s="17"/>
      <c r="E13" s="18">
        <v>14235</v>
      </c>
      <c r="F13" s="20"/>
      <c r="G13" s="18">
        <v>8702</v>
      </c>
      <c r="H13" s="20"/>
      <c r="I13" s="18">
        <v>17315</v>
      </c>
      <c r="J13" s="20"/>
      <c r="K13" s="39">
        <v>19978</v>
      </c>
      <c r="L13" s="19"/>
      <c r="M13" s="39">
        <v>19978</v>
      </c>
      <c r="N13" s="19"/>
      <c r="O13" s="111">
        <v>13000</v>
      </c>
      <c r="P13" s="19"/>
      <c r="Q13" s="111">
        <v>13000</v>
      </c>
      <c r="R13" s="19"/>
      <c r="S13" s="39"/>
      <c r="T13" s="19"/>
      <c r="U13" s="111">
        <v>0</v>
      </c>
      <c r="V13" s="19"/>
      <c r="W13" s="111">
        <v>0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19"/>
      <c r="BE13" s="19"/>
    </row>
    <row r="14" spans="1:57" ht="15.75">
      <c r="A14" s="14" t="s">
        <v>204</v>
      </c>
      <c r="B14" s="15" t="s">
        <v>23</v>
      </c>
      <c r="C14" s="16">
        <v>2401</v>
      </c>
      <c r="D14" s="17"/>
      <c r="E14" s="23">
        <v>644</v>
      </c>
      <c r="F14" s="20"/>
      <c r="G14" s="23">
        <v>1061</v>
      </c>
      <c r="H14" s="20"/>
      <c r="I14" s="23">
        <v>923</v>
      </c>
      <c r="J14" s="20"/>
      <c r="K14" s="41">
        <v>2343</v>
      </c>
      <c r="L14" s="19"/>
      <c r="M14" s="41">
        <v>2343</v>
      </c>
      <c r="N14" s="19"/>
      <c r="O14" s="112">
        <v>5000</v>
      </c>
      <c r="P14" s="19"/>
      <c r="Q14" s="112">
        <v>5000</v>
      </c>
      <c r="R14" s="19"/>
      <c r="S14" s="41">
        <v>1000</v>
      </c>
      <c r="T14" s="19"/>
      <c r="U14" s="112">
        <v>0</v>
      </c>
      <c r="V14" s="19"/>
      <c r="W14" s="112">
        <v>0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19"/>
      <c r="BE14" s="19"/>
    </row>
    <row r="15" spans="1:57" ht="15.75">
      <c r="A15" s="14" t="s">
        <v>282</v>
      </c>
      <c r="B15" s="15" t="s">
        <v>23</v>
      </c>
      <c r="C15" s="16">
        <v>2655</v>
      </c>
      <c r="D15" s="17"/>
      <c r="E15" s="23">
        <v>23040</v>
      </c>
      <c r="F15" s="20"/>
      <c r="G15" s="23">
        <v>6191</v>
      </c>
      <c r="H15" s="20"/>
      <c r="I15" s="23">
        <v>660</v>
      </c>
      <c r="J15" s="20"/>
      <c r="K15" s="41">
        <v>789</v>
      </c>
      <c r="L15" s="19"/>
      <c r="M15" s="41">
        <v>789</v>
      </c>
      <c r="N15" s="19"/>
      <c r="O15" s="112">
        <v>7500</v>
      </c>
      <c r="P15" s="19"/>
      <c r="Q15" s="112">
        <v>7500</v>
      </c>
      <c r="R15" s="19"/>
      <c r="S15" s="41">
        <v>7500</v>
      </c>
      <c r="T15" s="19"/>
      <c r="U15" s="112">
        <v>0</v>
      </c>
      <c r="V15" s="19"/>
      <c r="W15" s="112">
        <v>0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19"/>
      <c r="BE15" s="19"/>
    </row>
    <row r="16" spans="1:57" ht="15.75">
      <c r="A16" s="14" t="s">
        <v>283</v>
      </c>
      <c r="B16" s="15" t="s">
        <v>23</v>
      </c>
      <c r="C16" s="16">
        <v>2660</v>
      </c>
      <c r="D16" s="17"/>
      <c r="E16" s="18">
        <v>1030</v>
      </c>
      <c r="F16" s="20"/>
      <c r="G16" s="18">
        <v>953</v>
      </c>
      <c r="H16" s="20"/>
      <c r="I16" s="18">
        <v>2246</v>
      </c>
      <c r="J16" s="20"/>
      <c r="K16" s="39">
        <v>0</v>
      </c>
      <c r="L16" s="19"/>
      <c r="M16" s="39">
        <v>0</v>
      </c>
      <c r="N16" s="19"/>
      <c r="O16" s="111">
        <v>3000</v>
      </c>
      <c r="P16" s="19"/>
      <c r="Q16" s="111">
        <v>3000</v>
      </c>
      <c r="R16" s="19"/>
      <c r="S16" s="39">
        <v>3000</v>
      </c>
      <c r="T16" s="19"/>
      <c r="U16" s="111">
        <v>0</v>
      </c>
      <c r="V16" s="19"/>
      <c r="W16" s="111">
        <v>0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19"/>
      <c r="BE16" s="19"/>
    </row>
    <row r="17" spans="1:57" ht="15.75">
      <c r="A17" s="14" t="s">
        <v>284</v>
      </c>
      <c r="B17" s="15" t="s">
        <v>23</v>
      </c>
      <c r="C17" s="16">
        <v>2680</v>
      </c>
      <c r="D17" s="17"/>
      <c r="E17" s="18">
        <v>0</v>
      </c>
      <c r="F17" s="20"/>
      <c r="G17" s="18">
        <v>2776</v>
      </c>
      <c r="H17" s="20"/>
      <c r="I17" s="18">
        <v>7770</v>
      </c>
      <c r="J17" s="20"/>
      <c r="K17" s="39">
        <v>0</v>
      </c>
      <c r="L17" s="19"/>
      <c r="M17" s="39">
        <v>0</v>
      </c>
      <c r="N17" s="19"/>
      <c r="O17" s="111">
        <v>0</v>
      </c>
      <c r="P17" s="19"/>
      <c r="Q17" s="111">
        <v>0</v>
      </c>
      <c r="R17" s="19"/>
      <c r="S17" s="39">
        <v>0</v>
      </c>
      <c r="T17" s="19"/>
      <c r="U17" s="111">
        <v>0</v>
      </c>
      <c r="V17" s="19"/>
      <c r="W17" s="111">
        <v>0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19"/>
      <c r="BE17" s="19"/>
    </row>
    <row r="18" spans="1:57" ht="15.75">
      <c r="A18" s="14" t="s">
        <v>285</v>
      </c>
      <c r="B18" s="15" t="s">
        <v>23</v>
      </c>
      <c r="D18" s="17"/>
      <c r="E18" s="18">
        <v>1335</v>
      </c>
      <c r="F18" s="20"/>
      <c r="G18" s="18">
        <v>100</v>
      </c>
      <c r="H18" s="20"/>
      <c r="I18" s="18">
        <v>595</v>
      </c>
      <c r="J18" s="20"/>
      <c r="K18" s="39">
        <v>538</v>
      </c>
      <c r="L18" s="19"/>
      <c r="M18" s="39">
        <v>538</v>
      </c>
      <c r="N18" s="19"/>
      <c r="O18" s="111">
        <v>0</v>
      </c>
      <c r="P18" s="19"/>
      <c r="Q18" s="111">
        <v>0</v>
      </c>
      <c r="R18" s="19"/>
      <c r="S18" s="39">
        <v>0</v>
      </c>
      <c r="T18" s="19"/>
      <c r="U18" s="111">
        <v>0</v>
      </c>
      <c r="V18" s="19"/>
      <c r="W18" s="111">
        <v>0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19"/>
      <c r="BE18" s="19"/>
    </row>
    <row r="19" spans="1:57" ht="15.75">
      <c r="A19" s="48"/>
      <c r="D19" s="17"/>
      <c r="E19" s="18">
        <v>0</v>
      </c>
      <c r="F19" s="20"/>
      <c r="G19" s="18">
        <v>0</v>
      </c>
      <c r="H19" s="20"/>
      <c r="I19" s="18">
        <v>0</v>
      </c>
      <c r="J19" s="20"/>
      <c r="K19" s="39">
        <v>0</v>
      </c>
      <c r="L19" s="19"/>
      <c r="M19" s="39">
        <v>0</v>
      </c>
      <c r="N19" s="19"/>
      <c r="O19" s="111">
        <v>0</v>
      </c>
      <c r="P19" s="19"/>
      <c r="Q19" s="111">
        <v>0</v>
      </c>
      <c r="R19" s="19"/>
      <c r="S19" s="39">
        <v>0</v>
      </c>
      <c r="T19" s="19"/>
      <c r="U19" s="111">
        <v>0</v>
      </c>
      <c r="V19" s="19"/>
      <c r="W19" s="111">
        <v>0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19"/>
      <c r="BE19" s="19"/>
    </row>
    <row r="20" spans="1:57" ht="9.75" customHeight="1">
      <c r="A20" s="6"/>
      <c r="B20" s="7"/>
      <c r="C20" s="8"/>
      <c r="D20" s="1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19"/>
      <c r="BE20" s="19"/>
    </row>
    <row r="21" spans="1:57" ht="15.75">
      <c r="A21" s="6" t="s">
        <v>239</v>
      </c>
      <c r="B21" s="7"/>
      <c r="C21" s="8"/>
      <c r="D21" s="1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19"/>
      <c r="BE21" s="19"/>
    </row>
    <row r="22" spans="1:57" ht="15.75">
      <c r="A22" s="14" t="s">
        <v>286</v>
      </c>
      <c r="B22" s="15" t="s">
        <v>23</v>
      </c>
      <c r="C22" s="16">
        <v>3501</v>
      </c>
      <c r="D22" s="17"/>
      <c r="E22" s="18">
        <v>158653</v>
      </c>
      <c r="F22" s="20"/>
      <c r="G22" s="18">
        <v>138568</v>
      </c>
      <c r="H22" s="20"/>
      <c r="I22" s="18">
        <v>196292</v>
      </c>
      <c r="J22" s="20"/>
      <c r="K22" s="18">
        <v>196357</v>
      </c>
      <c r="L22" s="19"/>
      <c r="M22" s="18">
        <v>196357</v>
      </c>
      <c r="N22" s="19"/>
      <c r="O22" s="111">
        <v>170000</v>
      </c>
      <c r="P22" s="19"/>
      <c r="Q22" s="111">
        <v>170000</v>
      </c>
      <c r="R22" s="19"/>
      <c r="S22" s="39">
        <v>136000</v>
      </c>
      <c r="T22" s="19"/>
      <c r="U22" s="111">
        <v>0</v>
      </c>
      <c r="V22" s="19"/>
      <c r="W22" s="111">
        <v>0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19"/>
      <c r="BE22" s="19"/>
    </row>
    <row r="23" spans="1:57" ht="15.75">
      <c r="A23" s="14" t="s">
        <v>287</v>
      </c>
      <c r="B23" s="15" t="s">
        <v>23</v>
      </c>
      <c r="C23" s="16">
        <v>3505</v>
      </c>
      <c r="D23" s="17"/>
      <c r="E23" s="23">
        <v>0</v>
      </c>
      <c r="F23" s="20"/>
      <c r="G23" s="23">
        <v>31629</v>
      </c>
      <c r="H23" s="20"/>
      <c r="I23" s="23">
        <v>0</v>
      </c>
      <c r="J23" s="20"/>
      <c r="K23" s="23">
        <v>0</v>
      </c>
      <c r="L23" s="19"/>
      <c r="M23" s="23">
        <v>0</v>
      </c>
      <c r="N23" s="19"/>
      <c r="O23" s="112">
        <v>0</v>
      </c>
      <c r="P23" s="19"/>
      <c r="Q23" s="112">
        <v>0</v>
      </c>
      <c r="R23" s="19"/>
      <c r="S23" s="41">
        <v>0</v>
      </c>
      <c r="T23" s="19"/>
      <c r="U23" s="112">
        <v>0</v>
      </c>
      <c r="V23" s="19"/>
      <c r="W23" s="112">
        <v>0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19"/>
      <c r="BE23" s="19"/>
    </row>
    <row r="24" spans="1:57" ht="15.75">
      <c r="A24" s="14" t="s">
        <v>288</v>
      </c>
      <c r="B24" s="15" t="s">
        <v>23</v>
      </c>
      <c r="C24" s="16">
        <v>3506</v>
      </c>
      <c r="D24" s="17"/>
      <c r="E24" s="23">
        <v>0</v>
      </c>
      <c r="F24" s="20"/>
      <c r="G24" s="23">
        <v>0</v>
      </c>
      <c r="H24" s="20"/>
      <c r="I24" s="23">
        <v>0</v>
      </c>
      <c r="J24" s="20"/>
      <c r="K24" s="23">
        <v>2767</v>
      </c>
      <c r="L24" s="19"/>
      <c r="M24" s="23">
        <v>2767</v>
      </c>
      <c r="N24" s="19"/>
      <c r="O24" s="112">
        <v>0</v>
      </c>
      <c r="P24" s="19"/>
      <c r="Q24" s="112">
        <v>0</v>
      </c>
      <c r="R24" s="19"/>
      <c r="S24" s="41">
        <v>0</v>
      </c>
      <c r="T24" s="19"/>
      <c r="U24" s="112">
        <v>0</v>
      </c>
      <c r="V24" s="19"/>
      <c r="W24" s="112">
        <v>0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19"/>
      <c r="BE24" s="19"/>
    </row>
    <row r="25" spans="1:57" ht="24" customHeight="1">
      <c r="A25" s="6" t="s">
        <v>246</v>
      </c>
      <c r="B25" s="7"/>
      <c r="C25" s="8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19"/>
      <c r="BE25" s="19"/>
    </row>
    <row r="26" spans="1:57" ht="15.75">
      <c r="A26" s="48" t="s">
        <v>289</v>
      </c>
      <c r="B26" s="15" t="s">
        <v>23</v>
      </c>
      <c r="C26" s="16">
        <v>4960</v>
      </c>
      <c r="D26" s="17"/>
      <c r="E26" s="18">
        <v>0</v>
      </c>
      <c r="F26" s="20"/>
      <c r="G26" s="18">
        <v>0</v>
      </c>
      <c r="H26" s="20"/>
      <c r="I26" s="18">
        <v>0</v>
      </c>
      <c r="J26" s="20"/>
      <c r="K26" s="18">
        <v>16604</v>
      </c>
      <c r="L26" s="19"/>
      <c r="M26" s="18">
        <v>16604</v>
      </c>
      <c r="N26" s="19"/>
      <c r="O26" s="111">
        <v>0</v>
      </c>
      <c r="P26" s="19"/>
      <c r="Q26" s="111">
        <v>0</v>
      </c>
      <c r="R26" s="19"/>
      <c r="S26" s="39">
        <v>0</v>
      </c>
      <c r="T26" s="19"/>
      <c r="U26" s="111">
        <v>0</v>
      </c>
      <c r="V26" s="19"/>
      <c r="W26" s="111">
        <v>0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19"/>
      <c r="BE26" s="19"/>
    </row>
    <row r="27" spans="1:57" ht="15.75">
      <c r="A27" s="49"/>
      <c r="B27" s="15" t="s">
        <v>23</v>
      </c>
      <c r="C27" s="16" t="s">
        <v>290</v>
      </c>
      <c r="D27" s="17"/>
      <c r="E27" s="18">
        <v>0</v>
      </c>
      <c r="F27" s="20"/>
      <c r="G27" s="18">
        <v>0</v>
      </c>
      <c r="H27" s="20"/>
      <c r="I27" s="18">
        <v>0</v>
      </c>
      <c r="J27" s="20"/>
      <c r="K27" s="18">
        <v>0</v>
      </c>
      <c r="L27" s="19"/>
      <c r="M27" s="18">
        <v>0</v>
      </c>
      <c r="N27" s="19"/>
      <c r="O27" s="111">
        <v>0</v>
      </c>
      <c r="P27" s="19"/>
      <c r="Q27" s="111">
        <v>0</v>
      </c>
      <c r="R27" s="19"/>
      <c r="S27" s="39">
        <v>0</v>
      </c>
      <c r="T27" s="19"/>
      <c r="U27" s="111">
        <v>0</v>
      </c>
      <c r="V27" s="19"/>
      <c r="W27" s="111">
        <v>0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19"/>
      <c r="BE27" s="19"/>
    </row>
    <row r="28" spans="1:57" ht="15.75">
      <c r="A28" s="50"/>
      <c r="D28" s="17"/>
      <c r="E28" s="18"/>
      <c r="F28" s="20"/>
      <c r="G28" s="18"/>
      <c r="H28" s="20"/>
      <c r="I28" s="18"/>
      <c r="J28" s="20"/>
      <c r="K28" s="18"/>
      <c r="L28" s="19"/>
      <c r="M28" s="18"/>
      <c r="N28" s="19"/>
      <c r="O28" s="111">
        <v>0</v>
      </c>
      <c r="P28" s="19"/>
      <c r="Q28" s="111">
        <v>0</v>
      </c>
      <c r="R28" s="19"/>
      <c r="S28" s="39">
        <v>0</v>
      </c>
      <c r="T28" s="19"/>
      <c r="U28" s="111">
        <v>0</v>
      </c>
      <c r="V28" s="19"/>
      <c r="W28" s="111">
        <v>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19"/>
      <c r="BE28" s="19"/>
    </row>
    <row r="29" spans="1:57" ht="15.75">
      <c r="A29" s="14" t="s">
        <v>291</v>
      </c>
      <c r="B29" s="15" t="s">
        <v>23</v>
      </c>
      <c r="C29" s="16">
        <v>5031</v>
      </c>
      <c r="D29" s="17"/>
      <c r="E29" s="18"/>
      <c r="F29" s="20"/>
      <c r="G29" s="18"/>
      <c r="H29" s="20"/>
      <c r="I29" s="18">
        <v>244227</v>
      </c>
      <c r="J29" s="20"/>
      <c r="K29" s="18">
        <v>21000</v>
      </c>
      <c r="L29" s="19"/>
      <c r="M29" s="18">
        <v>21000</v>
      </c>
      <c r="N29" s="19"/>
      <c r="O29" s="111"/>
      <c r="P29" s="19"/>
      <c r="Q29" s="111"/>
      <c r="R29" s="19"/>
      <c r="S29" s="39"/>
      <c r="T29" s="19"/>
      <c r="U29" s="111"/>
      <c r="V29" s="19"/>
      <c r="W29" s="111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19"/>
      <c r="BE29" s="19"/>
    </row>
    <row r="30" spans="1:57" ht="15.75">
      <c r="A30" s="14" t="s">
        <v>292</v>
      </c>
      <c r="B30" s="15" t="s">
        <v>23</v>
      </c>
      <c r="C30" s="16">
        <v>5710</v>
      </c>
      <c r="D30" s="17"/>
      <c r="E30" s="18">
        <v>396665</v>
      </c>
      <c r="F30" s="20"/>
      <c r="G30" s="18">
        <v>0</v>
      </c>
      <c r="H30" s="20"/>
      <c r="I30" s="18">
        <v>0</v>
      </c>
      <c r="J30" s="20"/>
      <c r="K30" s="18">
        <v>0</v>
      </c>
      <c r="L30" s="19"/>
      <c r="M30" s="18">
        <v>0</v>
      </c>
      <c r="N30" s="19"/>
      <c r="O30" s="111">
        <v>0</v>
      </c>
      <c r="P30" s="19"/>
      <c r="Q30" s="111">
        <v>0</v>
      </c>
      <c r="R30" s="19"/>
      <c r="S30" s="39">
        <v>0</v>
      </c>
      <c r="T30" s="19"/>
      <c r="U30" s="111">
        <v>0</v>
      </c>
      <c r="V30" s="19"/>
      <c r="W30" s="111"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19"/>
      <c r="BE30" s="19"/>
    </row>
    <row r="31" spans="1:57" ht="16.5" thickBot="1">
      <c r="A31" s="6" t="s">
        <v>254</v>
      </c>
      <c r="B31" s="7"/>
      <c r="C31" s="8"/>
      <c r="D31" s="10"/>
      <c r="E31" s="26">
        <f>SUM(E11:E30)</f>
        <v>595602</v>
      </c>
      <c r="F31" s="40"/>
      <c r="G31" s="26">
        <f>SUM(G11:G30)</f>
        <v>189980</v>
      </c>
      <c r="H31" s="40"/>
      <c r="I31" s="26">
        <f>SUM(I11:I30)</f>
        <v>470028</v>
      </c>
      <c r="J31" s="40"/>
      <c r="K31" s="26">
        <f>SUM(K11:K30)</f>
        <v>260376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19"/>
      <c r="BE31" s="19"/>
    </row>
    <row r="32" spans="1:57" ht="17.25" thickBot="1" thickTop="1">
      <c r="A32" s="6" t="s">
        <v>255</v>
      </c>
      <c r="B32" s="51"/>
      <c r="C32" s="52"/>
      <c r="D32" s="53"/>
      <c r="E32" s="53"/>
      <c r="F32" s="53"/>
      <c r="G32" s="53"/>
      <c r="H32" s="53"/>
      <c r="I32" s="53"/>
      <c r="J32" s="53"/>
      <c r="K32" s="53"/>
      <c r="L32" s="22"/>
      <c r="M32" s="22"/>
      <c r="N32" s="22"/>
      <c r="O32" s="28">
        <f>SUM(O11:O30)</f>
        <v>198500</v>
      </c>
      <c r="P32" s="22"/>
      <c r="Q32" s="28">
        <f>SUM(Q11:Q30)</f>
        <v>198500</v>
      </c>
      <c r="R32" s="22"/>
      <c r="S32" s="28">
        <f>SUM(S11:S30)</f>
        <v>147500</v>
      </c>
      <c r="T32" s="22"/>
      <c r="U32" s="28">
        <f>SUM(U11:U30)</f>
        <v>0</v>
      </c>
      <c r="V32" s="22"/>
      <c r="W32" s="28">
        <f>SUM(W11:W30)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19"/>
      <c r="BE32" s="19"/>
    </row>
    <row r="33" spans="1:57" ht="3" customHeight="1" thickBot="1">
      <c r="A33" s="53"/>
      <c r="B33" s="51"/>
      <c r="C33" s="52"/>
      <c r="D33" s="24"/>
      <c r="E33" s="13"/>
      <c r="F33" s="24"/>
      <c r="G33" s="13"/>
      <c r="H33" s="13"/>
      <c r="I33" s="13"/>
      <c r="J33" s="13"/>
      <c r="K33" s="13"/>
      <c r="L33" s="22"/>
      <c r="M33" s="22"/>
      <c r="N33" s="22"/>
      <c r="O33" s="29"/>
      <c r="P33" s="22"/>
      <c r="Q33" s="29"/>
      <c r="R33" s="22"/>
      <c r="S33" s="29"/>
      <c r="T33" s="22"/>
      <c r="U33" s="29"/>
      <c r="V33" s="22"/>
      <c r="W33" s="29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19"/>
      <c r="BE33" s="19"/>
    </row>
    <row r="34" spans="1:57" ht="15.75">
      <c r="A34" s="53"/>
      <c r="B34" s="51"/>
      <c r="C34" s="52"/>
      <c r="D34" s="24"/>
      <c r="E34" s="13"/>
      <c r="F34" s="24"/>
      <c r="G34" s="13"/>
      <c r="H34" s="13"/>
      <c r="I34" s="13"/>
      <c r="J34" s="13"/>
      <c r="K34" s="1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19"/>
      <c r="BE34" s="19"/>
    </row>
    <row r="35" spans="1:57" ht="15.75">
      <c r="A35" s="30" t="s">
        <v>256</v>
      </c>
      <c r="B35" s="31"/>
      <c r="C35" s="32"/>
      <c r="D35" s="10"/>
      <c r="E35" s="13"/>
      <c r="F35" s="24"/>
      <c r="G35" s="13"/>
      <c r="H35" s="13"/>
      <c r="I35" s="13"/>
      <c r="J35" s="13"/>
      <c r="K35" s="13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19"/>
      <c r="BE35" s="19"/>
    </row>
    <row r="36" spans="1:57" ht="16.5" thickBot="1">
      <c r="A36" s="14" t="s">
        <v>257</v>
      </c>
      <c r="D36" s="10"/>
      <c r="E36" s="13"/>
      <c r="F36" s="24"/>
      <c r="G36" s="13"/>
      <c r="H36" s="13"/>
      <c r="I36" s="13"/>
      <c r="J36" s="13"/>
      <c r="K36" s="13"/>
      <c r="L36" s="22"/>
      <c r="M36" s="22"/>
      <c r="N36" s="22"/>
      <c r="O36" s="114">
        <v>25000</v>
      </c>
      <c r="P36" s="22"/>
      <c r="Q36" s="114">
        <v>25000</v>
      </c>
      <c r="R36" s="22"/>
      <c r="S36" s="28">
        <v>25000</v>
      </c>
      <c r="T36" s="22"/>
      <c r="U36" s="114">
        <v>0</v>
      </c>
      <c r="V36" s="22"/>
      <c r="W36" s="114"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19"/>
      <c r="BE36" s="19"/>
    </row>
    <row r="37" spans="3:57" ht="3" customHeight="1" thickBot="1">
      <c r="C37" s="8"/>
      <c r="D37" s="10"/>
      <c r="E37" s="13"/>
      <c r="F37" s="24"/>
      <c r="G37" s="13"/>
      <c r="H37" s="13"/>
      <c r="I37" s="13"/>
      <c r="J37" s="13"/>
      <c r="K37" s="13"/>
      <c r="L37" s="22"/>
      <c r="M37" s="22"/>
      <c r="N37" s="22"/>
      <c r="O37" s="35"/>
      <c r="P37" s="22"/>
      <c r="Q37" s="35"/>
      <c r="R37" s="22"/>
      <c r="S37" s="35"/>
      <c r="T37" s="22"/>
      <c r="U37" s="35"/>
      <c r="V37" s="22"/>
      <c r="W37" s="3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19"/>
      <c r="BE37" s="19"/>
    </row>
    <row r="38" spans="1:57" ht="15.75">
      <c r="A38" s="6"/>
      <c r="B38" s="7"/>
      <c r="C38" s="8"/>
      <c r="D38" s="10"/>
      <c r="E38" s="13"/>
      <c r="F38" s="24"/>
      <c r="G38" s="13"/>
      <c r="H38" s="13"/>
      <c r="I38" s="13"/>
      <c r="J38" s="13"/>
      <c r="K38" s="1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19"/>
      <c r="BE38" s="19"/>
    </row>
    <row r="39" spans="1:57" ht="15.75">
      <c r="A39" s="6"/>
      <c r="B39" s="7"/>
      <c r="C39" s="8"/>
      <c r="D39" s="10"/>
      <c r="E39" s="24"/>
      <c r="F39" s="2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19"/>
      <c r="BE39" s="19"/>
    </row>
    <row r="40" spans="1:57" ht="15.75">
      <c r="A40" s="6"/>
      <c r="B40" s="7"/>
      <c r="C40" s="8"/>
      <c r="D40" s="10"/>
      <c r="E40" s="10"/>
      <c r="F40" s="1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19"/>
      <c r="BE40" s="19"/>
    </row>
    <row r="41" spans="1:57" ht="15.75">
      <c r="A41" s="6"/>
      <c r="B41" s="7"/>
      <c r="C41" s="8"/>
      <c r="D41" s="10"/>
      <c r="E41" s="10"/>
      <c r="F41" s="1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19"/>
      <c r="BE41" s="19"/>
    </row>
    <row r="42" spans="1:57" ht="15.75">
      <c r="A42" s="6"/>
      <c r="B42" s="7"/>
      <c r="C42" s="8"/>
      <c r="D42" s="10"/>
      <c r="E42" s="10"/>
      <c r="F42" s="1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19"/>
      <c r="BE42" s="19"/>
    </row>
    <row r="43" spans="1:57" ht="15.75">
      <c r="A43" s="6"/>
      <c r="B43" s="7"/>
      <c r="C43" s="8"/>
      <c r="D43" s="10"/>
      <c r="E43" s="10"/>
      <c r="F43" s="1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19"/>
      <c r="BE43" s="19"/>
    </row>
    <row r="44" spans="1:57" ht="15.75">
      <c r="A44" s="6"/>
      <c r="B44" s="7"/>
      <c r="C44" s="8"/>
      <c r="D44" s="10"/>
      <c r="E44" s="10"/>
      <c r="F44" s="1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19"/>
      <c r="BE44" s="19"/>
    </row>
    <row r="45" spans="1:57" ht="15.75">
      <c r="A45" s="6"/>
      <c r="B45" s="7"/>
      <c r="C45" s="8"/>
      <c r="D45" s="10"/>
      <c r="E45" s="10"/>
      <c r="F45" s="1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19"/>
      <c r="BE45" s="19"/>
    </row>
    <row r="46" spans="1:57" ht="15.75">
      <c r="A46" s="6"/>
      <c r="B46" s="7"/>
      <c r="C46" s="8"/>
      <c r="D46" s="10"/>
      <c r="E46" s="10"/>
      <c r="F46" s="1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19"/>
      <c r="BE46" s="19"/>
    </row>
    <row r="47" spans="1:57" ht="15.75">
      <c r="A47" s="6"/>
      <c r="B47" s="7"/>
      <c r="C47" s="8"/>
      <c r="D47" s="10"/>
      <c r="E47" s="10"/>
      <c r="F47" s="1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19"/>
      <c r="BE47" s="19"/>
    </row>
    <row r="48" spans="1:57" ht="15.75">
      <c r="A48" s="6"/>
      <c r="B48" s="7"/>
      <c r="C48" s="8"/>
      <c r="D48" s="10"/>
      <c r="E48" s="10"/>
      <c r="F48" s="1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19"/>
      <c r="BE48" s="19"/>
    </row>
    <row r="49" spans="1:57" ht="15.75">
      <c r="A49" s="6"/>
      <c r="B49" s="7"/>
      <c r="C49" s="8"/>
      <c r="D49" s="10"/>
      <c r="E49" s="10"/>
      <c r="F49" s="10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19"/>
      <c r="BE49" s="19"/>
    </row>
    <row r="50" spans="1:57" ht="15.75">
      <c r="A50" s="6"/>
      <c r="B50" s="7"/>
      <c r="C50" s="8"/>
      <c r="D50" s="10"/>
      <c r="E50" s="10"/>
      <c r="F50" s="1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19"/>
      <c r="BE50" s="19"/>
    </row>
    <row r="51" spans="1:57" ht="15.75">
      <c r="A51" s="6"/>
      <c r="B51" s="7"/>
      <c r="C51" s="8"/>
      <c r="D51" s="6"/>
      <c r="E51" s="6"/>
      <c r="F51" s="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19"/>
      <c r="BE51" s="19"/>
    </row>
    <row r="52" spans="1:57" ht="15.75">
      <c r="A52" s="6"/>
      <c r="B52" s="7"/>
      <c r="C52" s="8"/>
      <c r="D52" s="6"/>
      <c r="E52" s="6"/>
      <c r="F52" s="6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9"/>
      <c r="BE52" s="19"/>
    </row>
    <row r="53" spans="1:57" ht="15.75">
      <c r="A53" s="6"/>
      <c r="B53" s="7"/>
      <c r="C53" s="8"/>
      <c r="D53" s="6"/>
      <c r="E53" s="6"/>
      <c r="F53" s="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19"/>
      <c r="BE53" s="19"/>
    </row>
    <row r="54" spans="1:57" ht="15.75">
      <c r="A54" s="6"/>
      <c r="B54" s="7"/>
      <c r="C54" s="8"/>
      <c r="D54" s="6"/>
      <c r="E54" s="6"/>
      <c r="F54" s="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19"/>
      <c r="BE54" s="19"/>
    </row>
    <row r="55" spans="1:57" ht="15.75">
      <c r="A55" s="6"/>
      <c r="B55" s="7"/>
      <c r="C55" s="8"/>
      <c r="D55" s="6"/>
      <c r="E55" s="6"/>
      <c r="F55" s="6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19"/>
      <c r="BE55" s="19"/>
    </row>
    <row r="56" spans="1:57" ht="15.75">
      <c r="A56" s="6"/>
      <c r="B56" s="7"/>
      <c r="C56" s="8"/>
      <c r="D56" s="6"/>
      <c r="E56" s="6"/>
      <c r="F56" s="6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19"/>
      <c r="BE56" s="19"/>
    </row>
    <row r="57" spans="1:57" ht="15.75">
      <c r="A57" s="6"/>
      <c r="B57" s="7"/>
      <c r="C57" s="8"/>
      <c r="D57" s="6"/>
      <c r="E57" s="6"/>
      <c r="F57" s="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19"/>
      <c r="BE57" s="19"/>
    </row>
    <row r="58" spans="1:57" ht="15.75">
      <c r="A58" s="6"/>
      <c r="B58" s="7"/>
      <c r="C58" s="8"/>
      <c r="D58" s="6"/>
      <c r="E58" s="6"/>
      <c r="F58" s="6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19"/>
      <c r="BE58" s="19"/>
    </row>
    <row r="59" spans="1:57" ht="15.75">
      <c r="A59" s="6"/>
      <c r="B59" s="7"/>
      <c r="C59" s="8"/>
      <c r="D59" s="6"/>
      <c r="E59" s="6"/>
      <c r="F59" s="6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19"/>
      <c r="BE59" s="19"/>
    </row>
    <row r="60" spans="1:57" ht="15.75">
      <c r="A60" s="6"/>
      <c r="B60" s="7"/>
      <c r="C60" s="8"/>
      <c r="D60" s="6"/>
      <c r="E60" s="6"/>
      <c r="F60" s="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19"/>
      <c r="BE60" s="19"/>
    </row>
    <row r="61" spans="1:57" ht="15.75">
      <c r="A61" s="6"/>
      <c r="B61" s="7"/>
      <c r="C61" s="8"/>
      <c r="D61" s="6"/>
      <c r="E61" s="6"/>
      <c r="F61" s="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19"/>
      <c r="BE61" s="19"/>
    </row>
    <row r="62" spans="1:57" ht="15.75">
      <c r="A62" s="6"/>
      <c r="B62" s="7"/>
      <c r="C62" s="8"/>
      <c r="D62" s="6"/>
      <c r="E62" s="6"/>
      <c r="F62" s="6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19"/>
      <c r="BE62" s="19"/>
    </row>
    <row r="63" spans="1:57" ht="15.75">
      <c r="A63" s="6"/>
      <c r="B63" s="7"/>
      <c r="C63" s="8"/>
      <c r="D63" s="6"/>
      <c r="E63" s="6"/>
      <c r="F63" s="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19"/>
      <c r="BE63" s="19"/>
    </row>
    <row r="64" spans="1:57" ht="15.75">
      <c r="A64" s="6"/>
      <c r="B64" s="7"/>
      <c r="C64" s="8"/>
      <c r="D64" s="6"/>
      <c r="E64" s="6"/>
      <c r="F64" s="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19"/>
      <c r="BE64" s="19"/>
    </row>
    <row r="65" spans="1:57" ht="15.75">
      <c r="A65" s="6"/>
      <c r="B65" s="7"/>
      <c r="C65" s="8"/>
      <c r="D65" s="6"/>
      <c r="E65" s="6"/>
      <c r="F65" s="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19"/>
      <c r="BE65" s="19"/>
    </row>
    <row r="66" spans="1:57" ht="15.75">
      <c r="A66" s="6"/>
      <c r="B66" s="7"/>
      <c r="C66" s="8"/>
      <c r="D66" s="6"/>
      <c r="E66" s="6"/>
      <c r="F66" s="6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19"/>
      <c r="BE66" s="19"/>
    </row>
    <row r="67" spans="1:57" ht="15.75">
      <c r="A67" s="6"/>
      <c r="B67" s="7"/>
      <c r="C67" s="8"/>
      <c r="D67" s="6"/>
      <c r="E67" s="6"/>
      <c r="F67" s="6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19"/>
      <c r="BE67" s="19"/>
    </row>
    <row r="68" spans="1:57" ht="15.75">
      <c r="A68" s="6"/>
      <c r="B68" s="7"/>
      <c r="C68" s="8"/>
      <c r="D68" s="6"/>
      <c r="E68" s="6"/>
      <c r="F68" s="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19"/>
      <c r="BE68" s="19"/>
    </row>
    <row r="69" spans="1:57" ht="15.75">
      <c r="A69" s="6"/>
      <c r="B69" s="7"/>
      <c r="C69" s="8"/>
      <c r="D69" s="6"/>
      <c r="E69" s="6"/>
      <c r="F69" s="6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19"/>
      <c r="BE69" s="19"/>
    </row>
    <row r="70" spans="1:57" ht="15.75">
      <c r="A70" s="6"/>
      <c r="B70" s="7"/>
      <c r="C70" s="8"/>
      <c r="D70" s="6"/>
      <c r="E70" s="6"/>
      <c r="F70" s="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19"/>
      <c r="BE70" s="19"/>
    </row>
    <row r="71" spans="1:57" ht="15.75">
      <c r="A71" s="6"/>
      <c r="B71" s="7"/>
      <c r="C71" s="8"/>
      <c r="D71" s="6"/>
      <c r="E71" s="6"/>
      <c r="F71" s="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19"/>
      <c r="BE71" s="19"/>
    </row>
    <row r="72" spans="1:57" ht="15.75">
      <c r="A72" s="6"/>
      <c r="B72" s="7"/>
      <c r="C72" s="8"/>
      <c r="D72" s="6"/>
      <c r="E72" s="6"/>
      <c r="F72" s="6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19"/>
      <c r="BE72" s="19"/>
    </row>
    <row r="73" spans="1:57" ht="15.75">
      <c r="A73" s="6"/>
      <c r="B73" s="7"/>
      <c r="C73" s="8"/>
      <c r="D73" s="6"/>
      <c r="E73" s="6"/>
      <c r="F73" s="6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19"/>
      <c r="BE73" s="19"/>
    </row>
    <row r="74" spans="1:57" ht="15.75">
      <c r="A74" s="6"/>
      <c r="B74" s="7"/>
      <c r="C74" s="8"/>
      <c r="D74" s="6"/>
      <c r="E74" s="6"/>
      <c r="F74" s="6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19"/>
      <c r="BE74" s="19"/>
    </row>
    <row r="75" spans="1:57" ht="15.75">
      <c r="A75" s="6"/>
      <c r="B75" s="7"/>
      <c r="C75" s="8"/>
      <c r="D75" s="6"/>
      <c r="E75" s="6"/>
      <c r="F75" s="6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19"/>
      <c r="BE75" s="19"/>
    </row>
    <row r="76" spans="1:57" ht="15.75">
      <c r="A76" s="6"/>
      <c r="B76" s="7"/>
      <c r="C76" s="8"/>
      <c r="D76" s="6"/>
      <c r="E76" s="6"/>
      <c r="F76" s="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19"/>
      <c r="BE76" s="19"/>
    </row>
    <row r="77" spans="1:57" ht="15.75">
      <c r="A77" s="6"/>
      <c r="B77" s="7"/>
      <c r="C77" s="8"/>
      <c r="D77" s="6"/>
      <c r="E77" s="6"/>
      <c r="F77" s="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19"/>
      <c r="BE77" s="19"/>
    </row>
    <row r="78" spans="1:57" ht="15.75">
      <c r="A78" s="6"/>
      <c r="B78" s="7"/>
      <c r="C78" s="8"/>
      <c r="D78" s="6"/>
      <c r="E78" s="6"/>
      <c r="F78" s="6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19"/>
      <c r="BE78" s="19"/>
    </row>
    <row r="79" spans="1:57" ht="15.75">
      <c r="A79" s="6"/>
      <c r="B79" s="7"/>
      <c r="C79" s="8"/>
      <c r="D79" s="6"/>
      <c r="E79" s="6"/>
      <c r="F79" s="6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19"/>
      <c r="BE79" s="19"/>
    </row>
    <row r="80" spans="1:57" ht="15.75">
      <c r="A80" s="6"/>
      <c r="B80" s="7"/>
      <c r="C80" s="8"/>
      <c r="D80" s="6"/>
      <c r="E80" s="6"/>
      <c r="F80" s="6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19"/>
      <c r="BE80" s="19"/>
    </row>
    <row r="81" spans="1:57" ht="15.75">
      <c r="A81" s="6"/>
      <c r="B81" s="7"/>
      <c r="C81" s="8"/>
      <c r="D81" s="6"/>
      <c r="E81" s="6"/>
      <c r="F81" s="6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19"/>
      <c r="BE81" s="19"/>
    </row>
    <row r="82" spans="1:57" ht="15.75">
      <c r="A82" s="6"/>
      <c r="B82" s="7"/>
      <c r="C82" s="8"/>
      <c r="D82" s="6"/>
      <c r="E82" s="6"/>
      <c r="F82" s="6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19"/>
      <c r="BE82" s="19"/>
    </row>
    <row r="83" spans="1:57" ht="15.75">
      <c r="A83" s="6"/>
      <c r="B83" s="7"/>
      <c r="C83" s="8"/>
      <c r="D83" s="6"/>
      <c r="E83" s="6"/>
      <c r="F83" s="6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19"/>
      <c r="BE83" s="19"/>
    </row>
    <row r="84" spans="1:57" ht="15.75">
      <c r="A84" s="6"/>
      <c r="B84" s="7"/>
      <c r="C84" s="8"/>
      <c r="D84" s="6"/>
      <c r="E84" s="6"/>
      <c r="F84" s="6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19"/>
      <c r="BE84" s="19"/>
    </row>
    <row r="85" spans="1:57" ht="15.75">
      <c r="A85" s="6"/>
      <c r="B85" s="7"/>
      <c r="C85" s="8"/>
      <c r="D85" s="6"/>
      <c r="E85" s="6"/>
      <c r="F85" s="6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19"/>
      <c r="BE85" s="19"/>
    </row>
    <row r="86" spans="1:57" ht="15.75">
      <c r="A86" s="6"/>
      <c r="B86" s="7"/>
      <c r="C86" s="8"/>
      <c r="D86" s="6"/>
      <c r="E86" s="6"/>
      <c r="F86" s="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19"/>
      <c r="BE86" s="19"/>
    </row>
    <row r="87" spans="1:57" ht="15.75">
      <c r="A87" s="6"/>
      <c r="B87" s="7"/>
      <c r="C87" s="8"/>
      <c r="D87" s="6"/>
      <c r="E87" s="6"/>
      <c r="F87" s="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19"/>
      <c r="BE87" s="19"/>
    </row>
    <row r="88" spans="1:57" ht="15.75">
      <c r="A88" s="6"/>
      <c r="B88" s="7"/>
      <c r="C88" s="8"/>
      <c r="D88" s="6"/>
      <c r="E88" s="6"/>
      <c r="F88" s="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19"/>
      <c r="BE88" s="19"/>
    </row>
    <row r="89" spans="1:57" ht="15.75">
      <c r="A89" s="6"/>
      <c r="B89" s="7"/>
      <c r="C89" s="8"/>
      <c r="D89" s="6"/>
      <c r="E89" s="6"/>
      <c r="F89" s="6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19"/>
      <c r="BE89" s="19"/>
    </row>
    <row r="90" spans="1:57" ht="15.75">
      <c r="A90" s="6"/>
      <c r="B90" s="7"/>
      <c r="C90" s="8"/>
      <c r="D90" s="6"/>
      <c r="E90" s="6"/>
      <c r="F90" s="6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19"/>
      <c r="BE90" s="19"/>
    </row>
    <row r="91" spans="1:57" ht="15.75">
      <c r="A91" s="6"/>
      <c r="B91" s="7"/>
      <c r="C91" s="8"/>
      <c r="D91" s="6"/>
      <c r="E91" s="6"/>
      <c r="F91" s="6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19"/>
      <c r="BE91" s="19"/>
    </row>
    <row r="92" spans="1:57" ht="15.75">
      <c r="A92" s="6"/>
      <c r="B92" s="7"/>
      <c r="C92" s="8"/>
      <c r="D92" s="6"/>
      <c r="E92" s="6"/>
      <c r="F92" s="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19"/>
      <c r="BE92" s="19"/>
    </row>
    <row r="93" spans="1:57" ht="15.75">
      <c r="A93" s="6"/>
      <c r="B93" s="7"/>
      <c r="C93" s="8"/>
      <c r="D93" s="6"/>
      <c r="E93" s="6"/>
      <c r="F93" s="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19"/>
      <c r="BE93" s="19"/>
    </row>
    <row r="94" spans="1:57" ht="15.75">
      <c r="A94" s="6"/>
      <c r="B94" s="7"/>
      <c r="C94" s="8"/>
      <c r="D94" s="6"/>
      <c r="E94" s="6"/>
      <c r="F94" s="6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19"/>
      <c r="BE94" s="19"/>
    </row>
    <row r="95" spans="1:57" ht="15.75">
      <c r="A95" s="6"/>
      <c r="B95" s="7"/>
      <c r="C95" s="8"/>
      <c r="D95" s="6"/>
      <c r="E95" s="6"/>
      <c r="F95" s="6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19"/>
      <c r="BE95" s="19"/>
    </row>
    <row r="96" spans="1:57" ht="15.75">
      <c r="A96" s="6"/>
      <c r="B96" s="7"/>
      <c r="C96" s="8"/>
      <c r="D96" s="6"/>
      <c r="E96" s="6"/>
      <c r="F96" s="6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19"/>
      <c r="BE96" s="19"/>
    </row>
    <row r="97" spans="1:57" ht="15.75">
      <c r="A97" s="6"/>
      <c r="B97" s="7"/>
      <c r="C97" s="8"/>
      <c r="D97" s="6"/>
      <c r="E97" s="6"/>
      <c r="F97" s="6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19"/>
      <c r="BE97" s="19"/>
    </row>
    <row r="98" spans="1:57" ht="15.75">
      <c r="A98" s="6"/>
      <c r="B98" s="7"/>
      <c r="C98" s="8"/>
      <c r="D98" s="6"/>
      <c r="E98" s="6"/>
      <c r="F98" s="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19"/>
      <c r="BE98" s="19"/>
    </row>
    <row r="99" spans="1:57" ht="15.75">
      <c r="A99" s="6"/>
      <c r="B99" s="7"/>
      <c r="C99" s="8"/>
      <c r="D99" s="6"/>
      <c r="E99" s="6"/>
      <c r="F99" s="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19"/>
      <c r="BE99" s="19"/>
    </row>
    <row r="100" spans="1:57" ht="15.75">
      <c r="A100" s="6"/>
      <c r="B100" s="7"/>
      <c r="C100" s="8"/>
      <c r="D100" s="6"/>
      <c r="E100" s="6"/>
      <c r="F100" s="6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19"/>
      <c r="BE100" s="19"/>
    </row>
    <row r="101" spans="1:57" ht="15.75">
      <c r="A101" s="6"/>
      <c r="B101" s="7"/>
      <c r="C101" s="8"/>
      <c r="D101" s="6"/>
      <c r="E101" s="6"/>
      <c r="F101" s="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19"/>
      <c r="BE101" s="19"/>
    </row>
    <row r="102" spans="1:57" ht="15.75">
      <c r="A102" s="6"/>
      <c r="B102" s="7"/>
      <c r="C102" s="8"/>
      <c r="D102" s="6"/>
      <c r="E102" s="6"/>
      <c r="F102" s="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19"/>
      <c r="BE102" s="19"/>
    </row>
    <row r="103" spans="1:57" ht="15.75">
      <c r="A103" s="6"/>
      <c r="B103" s="7"/>
      <c r="C103" s="8"/>
      <c r="D103" s="6"/>
      <c r="E103" s="6"/>
      <c r="F103" s="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19"/>
      <c r="BE103" s="19"/>
    </row>
    <row r="104" spans="1:57" ht="15.75">
      <c r="A104" s="6"/>
      <c r="B104" s="7"/>
      <c r="C104" s="8"/>
      <c r="D104" s="6"/>
      <c r="E104" s="6"/>
      <c r="F104" s="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19"/>
      <c r="BE104" s="19"/>
    </row>
    <row r="105" spans="1:57" ht="15.75">
      <c r="A105" s="6"/>
      <c r="B105" s="7"/>
      <c r="C105" s="8"/>
      <c r="D105" s="6"/>
      <c r="E105" s="6"/>
      <c r="F105" s="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19"/>
      <c r="BE105" s="19"/>
    </row>
    <row r="106" spans="1:57" ht="15.75">
      <c r="A106" s="6"/>
      <c r="B106" s="7"/>
      <c r="C106" s="8"/>
      <c r="D106" s="6"/>
      <c r="E106" s="6"/>
      <c r="F106" s="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19"/>
      <c r="BE106" s="19"/>
    </row>
    <row r="107" spans="1:57" ht="15.75">
      <c r="A107" s="6"/>
      <c r="B107" s="7"/>
      <c r="C107" s="8"/>
      <c r="D107" s="6"/>
      <c r="E107" s="6"/>
      <c r="F107" s="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19"/>
      <c r="BE107" s="19"/>
    </row>
    <row r="108" spans="1:57" ht="15.75">
      <c r="A108" s="6"/>
      <c r="B108" s="7"/>
      <c r="C108" s="8"/>
      <c r="D108" s="6"/>
      <c r="E108" s="6"/>
      <c r="F108" s="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19"/>
      <c r="BE108" s="19"/>
    </row>
    <row r="109" spans="1:57" ht="15.75">
      <c r="A109" s="6"/>
      <c r="B109" s="7"/>
      <c r="C109" s="8"/>
      <c r="D109" s="6"/>
      <c r="E109" s="6"/>
      <c r="F109" s="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19"/>
      <c r="BE109" s="19"/>
    </row>
    <row r="110" spans="1:57" ht="15.75">
      <c r="A110" s="6"/>
      <c r="B110" s="7"/>
      <c r="C110" s="8"/>
      <c r="D110" s="6"/>
      <c r="E110" s="6"/>
      <c r="F110" s="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19"/>
      <c r="BE110" s="19"/>
    </row>
    <row r="111" spans="7:57" ht="15.75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19"/>
      <c r="BE111" s="19"/>
    </row>
    <row r="112" spans="7:57" ht="15.75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19"/>
      <c r="BE112" s="19"/>
    </row>
    <row r="113" spans="7:57" ht="15.75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19"/>
      <c r="BE113" s="19"/>
    </row>
    <row r="114" spans="7:57" ht="15.75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19"/>
      <c r="BE114" s="19"/>
    </row>
    <row r="115" spans="7:57" ht="15.75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19"/>
      <c r="BE115" s="19"/>
    </row>
    <row r="116" spans="7:57" ht="15.75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19"/>
      <c r="BE116" s="19"/>
    </row>
    <row r="117" spans="7:57" ht="15.75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19"/>
      <c r="BE117" s="19"/>
    </row>
    <row r="118" spans="7:57" ht="15.75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19"/>
      <c r="BE118" s="19"/>
    </row>
    <row r="119" spans="7:57" ht="15.75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19"/>
      <c r="BE119" s="19"/>
    </row>
    <row r="120" spans="7:57" ht="15.75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19"/>
      <c r="BE120" s="19"/>
    </row>
    <row r="121" spans="7:57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19"/>
      <c r="BE121" s="19"/>
    </row>
    <row r="122" spans="7:57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19"/>
      <c r="BE122" s="19"/>
    </row>
    <row r="123" spans="7:57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19"/>
      <c r="BE123" s="19"/>
    </row>
    <row r="124" spans="7:57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19"/>
      <c r="BE124" s="19"/>
    </row>
    <row r="125" spans="7:57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19"/>
      <c r="BE125" s="19"/>
    </row>
    <row r="126" spans="7:57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19"/>
      <c r="BE126" s="19"/>
    </row>
    <row r="127" spans="7:57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19"/>
      <c r="BE127" s="19"/>
    </row>
    <row r="128" spans="7:57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19"/>
      <c r="BE128" s="19"/>
    </row>
    <row r="129" spans="7:57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19"/>
      <c r="BE129" s="19"/>
    </row>
    <row r="130" spans="7:57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19"/>
      <c r="BE130" s="19"/>
    </row>
    <row r="131" spans="7:57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19"/>
      <c r="BE131" s="19"/>
    </row>
    <row r="132" spans="7:57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19"/>
      <c r="BE132" s="19"/>
    </row>
    <row r="133" spans="7:57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19"/>
      <c r="BE133" s="19"/>
    </row>
    <row r="134" spans="7:57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19"/>
      <c r="BE134" s="19"/>
    </row>
    <row r="135" spans="7:57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19"/>
      <c r="BE135" s="19"/>
    </row>
    <row r="136" spans="7:57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19"/>
      <c r="BE136" s="19"/>
    </row>
    <row r="137" spans="7:57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19"/>
      <c r="BE137" s="19"/>
    </row>
    <row r="138" spans="7:57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19"/>
      <c r="BE138" s="19"/>
    </row>
    <row r="139" spans="7:57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19"/>
      <c r="BE139" s="19"/>
    </row>
    <row r="140" spans="7:57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19"/>
      <c r="BE140" s="19"/>
    </row>
    <row r="141" spans="7:57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19"/>
      <c r="BE141" s="19"/>
    </row>
    <row r="142" spans="7:57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19"/>
      <c r="BE142" s="19"/>
    </row>
    <row r="143" spans="7:57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19"/>
      <c r="BE143" s="19"/>
    </row>
    <row r="144" spans="7:57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19"/>
      <c r="BE144" s="19"/>
    </row>
    <row r="145" spans="7:57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19"/>
      <c r="BE145" s="19"/>
    </row>
    <row r="146" spans="7:57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19"/>
      <c r="BE146" s="19"/>
    </row>
    <row r="147" spans="7:57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19"/>
      <c r="BE147" s="19"/>
    </row>
    <row r="148" spans="7:57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19"/>
      <c r="BE148" s="19"/>
    </row>
    <row r="149" spans="7:57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19"/>
      <c r="BE149" s="19"/>
    </row>
    <row r="150" spans="7:57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19"/>
      <c r="BE150" s="19"/>
    </row>
    <row r="151" spans="7:57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19"/>
      <c r="BE151" s="19"/>
    </row>
    <row r="152" spans="7:57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19"/>
      <c r="BE152" s="19"/>
    </row>
    <row r="153" spans="7:57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19"/>
      <c r="BE153" s="19"/>
    </row>
    <row r="154" spans="7:57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19"/>
      <c r="BE154" s="19"/>
    </row>
    <row r="155" spans="7:57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19"/>
      <c r="BE155" s="19"/>
    </row>
    <row r="156" spans="7:57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19"/>
      <c r="BE156" s="19"/>
    </row>
    <row r="157" spans="7:57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19"/>
      <c r="BE157" s="19"/>
    </row>
    <row r="158" spans="7:57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19"/>
      <c r="BE158" s="19"/>
    </row>
    <row r="159" spans="7:57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19"/>
      <c r="BE159" s="19"/>
    </row>
    <row r="160" spans="7:57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19"/>
      <c r="BE160" s="19"/>
    </row>
    <row r="161" spans="7:57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19"/>
      <c r="BE161" s="19"/>
    </row>
    <row r="162" spans="7:57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19"/>
      <c r="BE162" s="19"/>
    </row>
    <row r="163" spans="7:57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19"/>
      <c r="BE163" s="19"/>
    </row>
    <row r="164" spans="7:57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19"/>
      <c r="BE164" s="19"/>
    </row>
    <row r="165" spans="7:57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19"/>
      <c r="BE165" s="19"/>
    </row>
    <row r="166" spans="7:57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19"/>
      <c r="BE166" s="19"/>
    </row>
    <row r="167" spans="7:57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19"/>
      <c r="BE167" s="19"/>
    </row>
    <row r="168" spans="7:57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19"/>
      <c r="BE168" s="19"/>
    </row>
    <row r="169" spans="7:57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19"/>
      <c r="BE169" s="19"/>
    </row>
    <row r="170" spans="7:57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19"/>
      <c r="BE170" s="19"/>
    </row>
    <row r="171" spans="7:57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19"/>
      <c r="BE171" s="19"/>
    </row>
    <row r="172" spans="7:57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19"/>
      <c r="BE172" s="19"/>
    </row>
    <row r="173" spans="7:57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19"/>
      <c r="BE173" s="19"/>
    </row>
    <row r="174" spans="7:57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19"/>
      <c r="BE174" s="19"/>
    </row>
    <row r="175" spans="7:57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19"/>
      <c r="BE175" s="19"/>
    </row>
    <row r="176" spans="7:57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19"/>
      <c r="BE176" s="19"/>
    </row>
    <row r="177" spans="7:57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19"/>
      <c r="BE177" s="19"/>
    </row>
    <row r="178" spans="7:57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19"/>
      <c r="BE178" s="19"/>
    </row>
    <row r="179" spans="7:57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19"/>
      <c r="BE179" s="19"/>
    </row>
    <row r="180" spans="7:57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19"/>
      <c r="BE180" s="19"/>
    </row>
    <row r="181" spans="7:57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19"/>
      <c r="BE181" s="19"/>
    </row>
    <row r="182" spans="7:57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19"/>
      <c r="BE182" s="19"/>
    </row>
    <row r="183" spans="7:57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19"/>
      <c r="BE183" s="19"/>
    </row>
    <row r="184" spans="7:57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19"/>
      <c r="BE184" s="19"/>
    </row>
    <row r="185" spans="7:57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19"/>
      <c r="BE185" s="19"/>
    </row>
    <row r="186" spans="7:57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19"/>
      <c r="BE186" s="19"/>
    </row>
    <row r="187" spans="7:57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19"/>
      <c r="BE187" s="19"/>
    </row>
    <row r="188" spans="7:57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19"/>
      <c r="BE188" s="19"/>
    </row>
    <row r="189" spans="7:57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19"/>
      <c r="BE189" s="19"/>
    </row>
    <row r="190" spans="7:57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19"/>
      <c r="BE190" s="19"/>
    </row>
    <row r="191" spans="7:57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19"/>
      <c r="BE191" s="19"/>
    </row>
    <row r="192" spans="7:57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19"/>
      <c r="BE192" s="19"/>
    </row>
    <row r="193" spans="7:57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19"/>
      <c r="BE193" s="19"/>
    </row>
    <row r="194" spans="7:57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19"/>
      <c r="BE194" s="19"/>
    </row>
    <row r="195" spans="7:57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19"/>
      <c r="BE195" s="19"/>
    </row>
    <row r="196" spans="7:57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19"/>
      <c r="BE196" s="19"/>
    </row>
    <row r="197" spans="7:57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19"/>
      <c r="BE197" s="19"/>
    </row>
    <row r="198" spans="7:57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19"/>
      <c r="BE198" s="19"/>
    </row>
    <row r="199" spans="7:57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19"/>
      <c r="BE199" s="19"/>
    </row>
    <row r="200" spans="7:57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19"/>
      <c r="BE200" s="19"/>
    </row>
    <row r="201" spans="7:57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19"/>
      <c r="BE201" s="19"/>
    </row>
    <row r="202" spans="7:57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19"/>
      <c r="BE202" s="19"/>
    </row>
    <row r="203" spans="7:57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19"/>
      <c r="BE203" s="19"/>
    </row>
    <row r="204" spans="7:57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19"/>
      <c r="BE204" s="19"/>
    </row>
    <row r="205" spans="7:57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19"/>
      <c r="BE205" s="19"/>
    </row>
    <row r="206" spans="7:57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19"/>
      <c r="BE206" s="19"/>
    </row>
    <row r="207" spans="7:57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19"/>
      <c r="BE207" s="19"/>
    </row>
    <row r="208" spans="7:57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19"/>
      <c r="BE208" s="19"/>
    </row>
    <row r="209" spans="7:57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19"/>
      <c r="BE209" s="19"/>
    </row>
    <row r="210" spans="7:57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19"/>
      <c r="BE210" s="19"/>
    </row>
    <row r="211" spans="7:57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19"/>
      <c r="BE211" s="19"/>
    </row>
    <row r="212" spans="7:57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19"/>
      <c r="BE212" s="19"/>
    </row>
    <row r="213" spans="7:57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19"/>
      <c r="BE213" s="19"/>
    </row>
    <row r="214" spans="7:57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19"/>
      <c r="BE214" s="19"/>
    </row>
    <row r="215" spans="7:57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19"/>
      <c r="BE215" s="19"/>
    </row>
    <row r="216" spans="7:57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19"/>
      <c r="BE216" s="19"/>
    </row>
    <row r="217" spans="7:57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19"/>
      <c r="BE217" s="19"/>
    </row>
    <row r="218" spans="7:57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19"/>
      <c r="BE218" s="19"/>
    </row>
    <row r="219" spans="7:57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19"/>
      <c r="BE219" s="19"/>
    </row>
    <row r="220" spans="7:57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19"/>
      <c r="BE220" s="19"/>
    </row>
    <row r="221" spans="7:57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19"/>
      <c r="BE221" s="19"/>
    </row>
    <row r="222" spans="7:57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19"/>
      <c r="BE222" s="19"/>
    </row>
    <row r="223" spans="7:57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19"/>
      <c r="BE223" s="19"/>
    </row>
    <row r="224" spans="7:57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19"/>
      <c r="BE224" s="19"/>
    </row>
    <row r="225" spans="7:57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19"/>
      <c r="BE225" s="19"/>
    </row>
    <row r="226" spans="7:57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19"/>
      <c r="BE226" s="19"/>
    </row>
    <row r="227" spans="7:57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19"/>
      <c r="BE227" s="19"/>
    </row>
    <row r="228" spans="7:57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19"/>
      <c r="BE228" s="19"/>
    </row>
    <row r="229" spans="7:57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19"/>
      <c r="BE229" s="19"/>
    </row>
    <row r="230" spans="7:57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19"/>
      <c r="BE230" s="19"/>
    </row>
    <row r="231" spans="7:57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19"/>
      <c r="BE231" s="19"/>
    </row>
    <row r="232" spans="7:57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19"/>
      <c r="BE232" s="19"/>
    </row>
    <row r="233" spans="7:57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19"/>
      <c r="BE233" s="19"/>
    </row>
    <row r="234" spans="7:57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19"/>
      <c r="BE234" s="19"/>
    </row>
    <row r="235" spans="7:57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19"/>
      <c r="BE235" s="19"/>
    </row>
    <row r="236" spans="7:57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19"/>
      <c r="BE236" s="19"/>
    </row>
    <row r="237" spans="7:57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19"/>
      <c r="BE237" s="19"/>
    </row>
    <row r="238" spans="7:57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19"/>
      <c r="BE238" s="19"/>
    </row>
    <row r="239" spans="7:57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19"/>
      <c r="BE239" s="19"/>
    </row>
    <row r="240" spans="7:57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19"/>
      <c r="BE240" s="19"/>
    </row>
    <row r="241" spans="7:57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19"/>
      <c r="BE241" s="19"/>
    </row>
    <row r="242" spans="7:57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19"/>
      <c r="BE242" s="19"/>
    </row>
    <row r="243" spans="7:57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19"/>
      <c r="BE243" s="19"/>
    </row>
    <row r="244" spans="7:57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19"/>
      <c r="BE244" s="19"/>
    </row>
    <row r="245" spans="7:57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19"/>
      <c r="BE245" s="19"/>
    </row>
    <row r="246" spans="7:57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19"/>
      <c r="BE246" s="19"/>
    </row>
    <row r="247" spans="7:57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19"/>
      <c r="BE247" s="19"/>
    </row>
    <row r="248" spans="7:57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19"/>
      <c r="BE248" s="19"/>
    </row>
    <row r="249" spans="7:57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19"/>
      <c r="BE249" s="19"/>
    </row>
    <row r="250" spans="7:57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19"/>
      <c r="BE250" s="19"/>
    </row>
    <row r="251" spans="7:57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19"/>
      <c r="BE251" s="19"/>
    </row>
    <row r="252" spans="7:57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19"/>
      <c r="BE252" s="19"/>
    </row>
    <row r="253" spans="7:57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19"/>
      <c r="BE253" s="19"/>
    </row>
    <row r="254" spans="7:57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19"/>
      <c r="BE254" s="19"/>
    </row>
    <row r="255" spans="7:57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19"/>
      <c r="BE255" s="19"/>
    </row>
    <row r="256" spans="7:57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19"/>
      <c r="BE256" s="19"/>
    </row>
    <row r="257" spans="7:57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19"/>
      <c r="BE257" s="19"/>
    </row>
    <row r="258" spans="7:57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19"/>
      <c r="BE258" s="19"/>
    </row>
    <row r="259" spans="7:57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19"/>
      <c r="BE259" s="19"/>
    </row>
    <row r="260" spans="7:57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19"/>
      <c r="BE260" s="19"/>
    </row>
    <row r="261" spans="7:57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19"/>
      <c r="BE261" s="19"/>
    </row>
    <row r="262" spans="7:57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19"/>
      <c r="BE262" s="19"/>
    </row>
    <row r="263" spans="7:57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19"/>
      <c r="BE263" s="19"/>
    </row>
    <row r="264" spans="7:57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19"/>
      <c r="BE264" s="19"/>
    </row>
    <row r="265" spans="7:57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19"/>
      <c r="BE265" s="19"/>
    </row>
    <row r="266" spans="7:57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19"/>
      <c r="BE266" s="19"/>
    </row>
    <row r="267" spans="7:57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19"/>
      <c r="BE267" s="19"/>
    </row>
    <row r="268" spans="7:57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19"/>
      <c r="BE268" s="19"/>
    </row>
    <row r="269" spans="7:57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19"/>
      <c r="BE269" s="19"/>
    </row>
    <row r="270" spans="7:57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19"/>
      <c r="BE270" s="19"/>
    </row>
    <row r="271" spans="7:57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19"/>
      <c r="BE271" s="19"/>
    </row>
    <row r="272" spans="7:57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19"/>
      <c r="BE272" s="19"/>
    </row>
    <row r="273" spans="7:57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19"/>
      <c r="BE273" s="19"/>
    </row>
    <row r="274" spans="7:57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19"/>
      <c r="BE274" s="19"/>
    </row>
    <row r="275" spans="7:57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19"/>
      <c r="BE275" s="19"/>
    </row>
    <row r="276" spans="7:57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19"/>
      <c r="BE276" s="19"/>
    </row>
    <row r="277" spans="7:57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19"/>
      <c r="BE277" s="19"/>
    </row>
    <row r="278" spans="7:57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19"/>
      <c r="BE278" s="19"/>
    </row>
    <row r="279" spans="7:57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19"/>
      <c r="BE279" s="19"/>
    </row>
    <row r="280" spans="7:57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19"/>
      <c r="BE280" s="19"/>
    </row>
    <row r="281" spans="7:57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19"/>
      <c r="BE281" s="19"/>
    </row>
    <row r="282" spans="7:57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19"/>
      <c r="BE282" s="19"/>
    </row>
    <row r="283" spans="7:57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19"/>
      <c r="BE283" s="19"/>
    </row>
    <row r="284" spans="7:57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19"/>
      <c r="BE284" s="19"/>
    </row>
    <row r="285" spans="7:57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19"/>
      <c r="BE285" s="19"/>
    </row>
    <row r="286" spans="7:57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19"/>
      <c r="BE286" s="19"/>
    </row>
    <row r="287" spans="7:57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19"/>
      <c r="BE287" s="19"/>
    </row>
    <row r="288" spans="7:57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19"/>
      <c r="BE288" s="19"/>
    </row>
    <row r="289" spans="7:57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19"/>
      <c r="BE289" s="19"/>
    </row>
    <row r="290" spans="7:57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19"/>
      <c r="BE290" s="19"/>
    </row>
    <row r="291" spans="7:57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19"/>
      <c r="BE291" s="19"/>
    </row>
    <row r="292" spans="7:57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19"/>
      <c r="BE292" s="19"/>
    </row>
    <row r="293" spans="7:57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19"/>
      <c r="BE293" s="19"/>
    </row>
    <row r="294" spans="7:57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19"/>
      <c r="BE294" s="19"/>
    </row>
    <row r="295" spans="7:57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19"/>
      <c r="BE295" s="19"/>
    </row>
    <row r="296" spans="7:57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19"/>
      <c r="BE296" s="19"/>
    </row>
    <row r="297" spans="7:57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19"/>
      <c r="BE297" s="19"/>
    </row>
    <row r="298" spans="7:57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19"/>
      <c r="BE298" s="19"/>
    </row>
    <row r="299" spans="7:57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19"/>
      <c r="BE299" s="19"/>
    </row>
    <row r="300" spans="7:57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19"/>
      <c r="BE300" s="19"/>
    </row>
    <row r="301" spans="7:57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19"/>
      <c r="BE301" s="19"/>
    </row>
    <row r="302" spans="7:57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19"/>
      <c r="BE302" s="19"/>
    </row>
    <row r="303" spans="7:57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19"/>
      <c r="BE303" s="19"/>
    </row>
    <row r="304" spans="7:57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19"/>
      <c r="BE304" s="19"/>
    </row>
    <row r="305" spans="7:57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19"/>
      <c r="BE305" s="19"/>
    </row>
    <row r="306" spans="7:57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19"/>
      <c r="BE306" s="19"/>
    </row>
    <row r="307" spans="7:57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19"/>
      <c r="BE307" s="19"/>
    </row>
    <row r="308" spans="7:57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19"/>
      <c r="BE308" s="19"/>
    </row>
    <row r="309" spans="7:57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19"/>
      <c r="BE309" s="19"/>
    </row>
    <row r="310" spans="7:57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19"/>
      <c r="BE310" s="19"/>
    </row>
    <row r="311" spans="7:57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19"/>
      <c r="BE311" s="19"/>
    </row>
    <row r="312" spans="7:57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19"/>
      <c r="BE312" s="19"/>
    </row>
    <row r="313" spans="7:57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19"/>
      <c r="BE313" s="19"/>
    </row>
    <row r="314" spans="7:57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19"/>
      <c r="BE314" s="19"/>
    </row>
    <row r="315" spans="7:57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19"/>
      <c r="BE315" s="19"/>
    </row>
    <row r="316" spans="7:57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19"/>
      <c r="BE316" s="19"/>
    </row>
    <row r="317" spans="7:57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19"/>
      <c r="BE317" s="19"/>
    </row>
    <row r="318" spans="7:57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19"/>
      <c r="BE318" s="19"/>
    </row>
    <row r="319" spans="7:57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19"/>
      <c r="BE319" s="19"/>
    </row>
    <row r="320" spans="7:57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19"/>
      <c r="BE320" s="19"/>
    </row>
    <row r="321" spans="7:57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19"/>
      <c r="BE321" s="19"/>
    </row>
    <row r="322" spans="7:57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19"/>
      <c r="BE322" s="19"/>
    </row>
    <row r="323" spans="7:57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19"/>
      <c r="BE323" s="19"/>
    </row>
    <row r="324" spans="7:57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19"/>
      <c r="BE324" s="19"/>
    </row>
    <row r="325" spans="7:57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19"/>
      <c r="BE325" s="19"/>
    </row>
    <row r="326" spans="7:57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19"/>
      <c r="BE326" s="19"/>
    </row>
    <row r="327" spans="7:57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19"/>
      <c r="BE327" s="19"/>
    </row>
    <row r="328" spans="7:57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19"/>
      <c r="BE328" s="19"/>
    </row>
    <row r="329" spans="7:57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19"/>
      <c r="BE329" s="19"/>
    </row>
    <row r="330" spans="7:57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19"/>
      <c r="BE330" s="19"/>
    </row>
    <row r="331" spans="7:57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19"/>
      <c r="BE331" s="19"/>
    </row>
    <row r="332" spans="7:57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19"/>
      <c r="BE332" s="19"/>
    </row>
    <row r="333" spans="7:57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19"/>
      <c r="BE333" s="19"/>
    </row>
    <row r="334" spans="7:57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19"/>
      <c r="BE334" s="19"/>
    </row>
    <row r="335" spans="7:57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19"/>
      <c r="BE335" s="19"/>
    </row>
    <row r="336" spans="7:57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19"/>
      <c r="BE336" s="19"/>
    </row>
    <row r="337" spans="7:57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19"/>
      <c r="BE337" s="19"/>
    </row>
    <row r="338" spans="7:57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19"/>
      <c r="BE338" s="19"/>
    </row>
    <row r="339" spans="7:57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19"/>
      <c r="BE339" s="19"/>
    </row>
    <row r="340" spans="7:57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19"/>
      <c r="BE340" s="19"/>
    </row>
    <row r="341" spans="7:57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19"/>
      <c r="BE341" s="19"/>
    </row>
    <row r="342" spans="7:57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19"/>
      <c r="BE342" s="19"/>
    </row>
    <row r="343" spans="7:57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19"/>
      <c r="BE343" s="19"/>
    </row>
    <row r="344" spans="7:57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19"/>
      <c r="BE344" s="19"/>
    </row>
    <row r="345" spans="7:57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19"/>
      <c r="BE345" s="19"/>
    </row>
    <row r="346" spans="7:57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19"/>
      <c r="BE346" s="19"/>
    </row>
    <row r="347" spans="7:57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19"/>
      <c r="BE347" s="19"/>
    </row>
    <row r="348" spans="7:57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19"/>
      <c r="BE348" s="19"/>
    </row>
    <row r="349" spans="7:57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19"/>
      <c r="BE349" s="19"/>
    </row>
    <row r="350" spans="7:57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19"/>
      <c r="BE350" s="19"/>
    </row>
    <row r="351" spans="7:57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19"/>
      <c r="BE351" s="19"/>
    </row>
    <row r="352" spans="7:57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19"/>
      <c r="BE352" s="19"/>
    </row>
    <row r="353" spans="7:57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19"/>
      <c r="BE353" s="19"/>
    </row>
    <row r="354" spans="7:57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19"/>
      <c r="BE354" s="19"/>
    </row>
    <row r="355" spans="7:57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19"/>
      <c r="BE355" s="19"/>
    </row>
    <row r="356" spans="7:57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19"/>
      <c r="BE356" s="19"/>
    </row>
    <row r="357" spans="7:57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19"/>
      <c r="BE357" s="19"/>
    </row>
    <row r="358" spans="7:57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19"/>
      <c r="BE358" s="19"/>
    </row>
    <row r="359" spans="7:57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19"/>
      <c r="BE359" s="19"/>
    </row>
    <row r="360" spans="7:57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19"/>
      <c r="BE360" s="19"/>
    </row>
    <row r="361" spans="7:57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19"/>
      <c r="BE361" s="19"/>
    </row>
    <row r="362" spans="7:57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19"/>
      <c r="BE362" s="19"/>
    </row>
    <row r="363" spans="7:57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19"/>
      <c r="BE363" s="19"/>
    </row>
    <row r="364" spans="7:57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19"/>
      <c r="BE364" s="19"/>
    </row>
    <row r="365" spans="7:57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19"/>
      <c r="BE365" s="19"/>
    </row>
    <row r="366" spans="7:57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19"/>
      <c r="BE366" s="19"/>
    </row>
    <row r="367" spans="7:57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19"/>
      <c r="BE367" s="19"/>
    </row>
    <row r="368" spans="7:57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19"/>
      <c r="BE368" s="19"/>
    </row>
    <row r="369" spans="7:57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19"/>
      <c r="BE369" s="19"/>
    </row>
    <row r="370" spans="7:57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19"/>
      <c r="BE370" s="19"/>
    </row>
    <row r="371" spans="7:57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19"/>
      <c r="BE371" s="19"/>
    </row>
    <row r="372" spans="7:57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19"/>
      <c r="BE372" s="19"/>
    </row>
    <row r="373" spans="7:57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19"/>
      <c r="BE373" s="19"/>
    </row>
    <row r="374" spans="7:57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19"/>
      <c r="BE374" s="19"/>
    </row>
    <row r="375" spans="7:57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19"/>
      <c r="BE375" s="19"/>
    </row>
    <row r="376" spans="7:57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19"/>
      <c r="BE376" s="19"/>
    </row>
    <row r="377" spans="7:57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19"/>
      <c r="BE377" s="19"/>
    </row>
    <row r="378" spans="7:57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19"/>
      <c r="BE378" s="19"/>
    </row>
    <row r="379" spans="7:57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19"/>
      <c r="BE379" s="19"/>
    </row>
    <row r="380" spans="7:57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19"/>
      <c r="BE380" s="19"/>
    </row>
    <row r="381" spans="7:57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19"/>
      <c r="BE381" s="19"/>
    </row>
    <row r="382" spans="7:57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19"/>
      <c r="BE382" s="19"/>
    </row>
    <row r="383" spans="7:57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19"/>
      <c r="BE383" s="19"/>
    </row>
    <row r="384" spans="7:57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19"/>
      <c r="BE384" s="19"/>
    </row>
    <row r="385" spans="7:57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19"/>
      <c r="BE385" s="19"/>
    </row>
    <row r="386" spans="7:57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19"/>
      <c r="BE386" s="19"/>
    </row>
    <row r="387" spans="7:57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19"/>
      <c r="BE387" s="19"/>
    </row>
    <row r="388" spans="7:57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19"/>
      <c r="BE388" s="19"/>
    </row>
    <row r="389" spans="7:57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19"/>
      <c r="BE389" s="19"/>
    </row>
    <row r="390" spans="7:57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19"/>
      <c r="BE390" s="19"/>
    </row>
    <row r="391" spans="7:57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19"/>
      <c r="BE391" s="19"/>
    </row>
    <row r="392" spans="7:57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19"/>
      <c r="BE392" s="19"/>
    </row>
    <row r="393" spans="7:57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19"/>
      <c r="BE393" s="19"/>
    </row>
    <row r="394" spans="7:57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19"/>
      <c r="BE394" s="19"/>
    </row>
    <row r="395" spans="7:57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19"/>
      <c r="BE395" s="19"/>
    </row>
    <row r="396" spans="7:57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19"/>
      <c r="BE396" s="19"/>
    </row>
    <row r="397" spans="7:57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19"/>
      <c r="BE397" s="19"/>
    </row>
    <row r="398" spans="7:57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19"/>
      <c r="BE398" s="19"/>
    </row>
    <row r="399" spans="7:57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19"/>
      <c r="BE399" s="19"/>
    </row>
    <row r="400" spans="7:57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19"/>
      <c r="BE400" s="19"/>
    </row>
    <row r="401" spans="7:57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19"/>
      <c r="BE401" s="19"/>
    </row>
    <row r="402" spans="7:57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19"/>
      <c r="BE402" s="19"/>
    </row>
    <row r="403" spans="7:57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19"/>
      <c r="BE403" s="19"/>
    </row>
    <row r="404" spans="7:57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19"/>
      <c r="BE404" s="19"/>
    </row>
    <row r="405" spans="7:57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19"/>
      <c r="BE405" s="19"/>
    </row>
    <row r="406" spans="7:57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19"/>
      <c r="BE406" s="19"/>
    </row>
    <row r="407" spans="7:57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19"/>
      <c r="BE407" s="19"/>
    </row>
    <row r="408" spans="7:57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19"/>
      <c r="BE408" s="19"/>
    </row>
    <row r="409" spans="7:57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19"/>
      <c r="BE409" s="19"/>
    </row>
    <row r="410" spans="7:57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19"/>
      <c r="BE410" s="19"/>
    </row>
    <row r="411" spans="7:57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19"/>
      <c r="BE411" s="19"/>
    </row>
    <row r="412" spans="7:57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19"/>
      <c r="BE412" s="19"/>
    </row>
    <row r="413" spans="7:57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19"/>
      <c r="BE413" s="19"/>
    </row>
    <row r="414" spans="7:57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19"/>
      <c r="BE414" s="19"/>
    </row>
    <row r="415" spans="7:57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19"/>
      <c r="BE415" s="19"/>
    </row>
    <row r="416" spans="7:57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19"/>
      <c r="BE416" s="19"/>
    </row>
    <row r="417" spans="7:57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19"/>
      <c r="BE417" s="19"/>
    </row>
    <row r="418" spans="7:57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19"/>
      <c r="BE418" s="19"/>
    </row>
    <row r="419" spans="7:57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19"/>
      <c r="BE419" s="19"/>
    </row>
    <row r="420" spans="7:57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19"/>
      <c r="BE420" s="19"/>
    </row>
    <row r="421" spans="7:57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19"/>
      <c r="BE421" s="19"/>
    </row>
    <row r="422" spans="7:57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19"/>
      <c r="BE422" s="19"/>
    </row>
    <row r="423" spans="7:57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19"/>
      <c r="BE423" s="19"/>
    </row>
    <row r="424" spans="7:57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19"/>
      <c r="BE424" s="19"/>
    </row>
    <row r="425" spans="7:57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19"/>
      <c r="BE425" s="19"/>
    </row>
    <row r="426" spans="7:57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19"/>
      <c r="BE426" s="19"/>
    </row>
    <row r="427" spans="7:57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19"/>
      <c r="BE427" s="19"/>
    </row>
    <row r="428" spans="7:57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19"/>
      <c r="BE428" s="19"/>
    </row>
    <row r="429" spans="7:57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19"/>
      <c r="BE429" s="19"/>
    </row>
    <row r="430" spans="7:57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19"/>
      <c r="BE430" s="19"/>
    </row>
    <row r="431" spans="7:57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19"/>
      <c r="BE431" s="19"/>
    </row>
    <row r="432" spans="7:57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19"/>
      <c r="BE432" s="19"/>
    </row>
    <row r="433" spans="7:57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19"/>
      <c r="BE433" s="19"/>
    </row>
    <row r="434" spans="7:57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19"/>
      <c r="BE434" s="19"/>
    </row>
    <row r="435" spans="7:57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19"/>
      <c r="BE435" s="19"/>
    </row>
    <row r="436" spans="7:57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19"/>
      <c r="BE436" s="19"/>
    </row>
    <row r="437" spans="7:57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19"/>
      <c r="BE437" s="19"/>
    </row>
    <row r="438" spans="7:57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19"/>
      <c r="BE438" s="19"/>
    </row>
    <row r="439" spans="7:57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19"/>
      <c r="BE439" s="19"/>
    </row>
    <row r="440" spans="7:57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19"/>
      <c r="BE440" s="19"/>
    </row>
    <row r="441" spans="7:57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19"/>
      <c r="BE441" s="19"/>
    </row>
    <row r="442" spans="7:57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19"/>
      <c r="BE442" s="19"/>
    </row>
    <row r="443" spans="7:57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19"/>
      <c r="BE443" s="19"/>
    </row>
    <row r="444" spans="7:57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19"/>
      <c r="BE444" s="19"/>
    </row>
    <row r="445" spans="7:57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19"/>
      <c r="BE445" s="19"/>
    </row>
    <row r="446" spans="7:57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19"/>
      <c r="BE446" s="19"/>
    </row>
    <row r="447" spans="7:57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19"/>
      <c r="BE447" s="19"/>
    </row>
    <row r="448" spans="7:57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19"/>
      <c r="BE448" s="19"/>
    </row>
    <row r="449" spans="7:57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19"/>
      <c r="BE449" s="19"/>
    </row>
    <row r="450" spans="7:57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19"/>
      <c r="BE450" s="19"/>
    </row>
    <row r="451" spans="7:57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19"/>
      <c r="BE451" s="19"/>
    </row>
    <row r="452" spans="7:57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19"/>
      <c r="BE452" s="19"/>
    </row>
    <row r="453" spans="7:57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19"/>
      <c r="BE453" s="19"/>
    </row>
    <row r="454" spans="7:57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19"/>
      <c r="BE454" s="19"/>
    </row>
    <row r="455" spans="7:57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19"/>
      <c r="BE455" s="19"/>
    </row>
    <row r="456" spans="7:57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19"/>
      <c r="BE456" s="19"/>
    </row>
    <row r="457" spans="7:57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19"/>
      <c r="BE457" s="19"/>
    </row>
    <row r="458" spans="7:57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19"/>
      <c r="BE458" s="19"/>
    </row>
    <row r="459" spans="7:57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19"/>
      <c r="BE459" s="19"/>
    </row>
    <row r="460" spans="7:57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19"/>
      <c r="BE460" s="19"/>
    </row>
    <row r="461" spans="7:57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19"/>
      <c r="BE461" s="19"/>
    </row>
    <row r="462" spans="7:57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19"/>
      <c r="BE462" s="19"/>
    </row>
    <row r="463" spans="7:57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19"/>
      <c r="BE463" s="19"/>
    </row>
    <row r="464" spans="7:57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19"/>
      <c r="BE464" s="19"/>
    </row>
    <row r="465" spans="7:57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19"/>
      <c r="BE465" s="19"/>
    </row>
    <row r="466" spans="7:57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19"/>
      <c r="BE466" s="19"/>
    </row>
    <row r="467" spans="7:57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19"/>
      <c r="BE467" s="19"/>
    </row>
    <row r="468" spans="7:57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19"/>
      <c r="BE468" s="19"/>
    </row>
    <row r="469" spans="7:57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19"/>
      <c r="BE469" s="19"/>
    </row>
    <row r="470" spans="7:57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19"/>
      <c r="BE470" s="19"/>
    </row>
    <row r="471" spans="7:57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19"/>
      <c r="BE471" s="19"/>
    </row>
    <row r="472" spans="7:57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</row>
    <row r="473" spans="7:57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</row>
    <row r="474" spans="7:57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</row>
    <row r="475" spans="7:57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</row>
    <row r="476" spans="7:57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</row>
    <row r="477" spans="7:57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</row>
    <row r="478" spans="7:57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</row>
    <row r="479" spans="7:57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</row>
    <row r="480" spans="7:57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</row>
    <row r="481" spans="7:57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</row>
    <row r="482" spans="7:57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</row>
    <row r="483" spans="7:57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</row>
    <row r="484" spans="7:57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</row>
    <row r="485" spans="7:57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</row>
    <row r="486" spans="7:57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</row>
    <row r="487" spans="7:57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</row>
    <row r="488" spans="7:57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</row>
    <row r="489" spans="7:57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</row>
    <row r="490" spans="7:57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</row>
    <row r="491" spans="7:57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</row>
    <row r="492" spans="7:57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</row>
    <row r="493" spans="7:57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</row>
    <row r="494" spans="7:57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</row>
    <row r="495" spans="7:57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</row>
    <row r="496" spans="7:57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</row>
    <row r="497" spans="7:57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</row>
    <row r="498" spans="7:57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</row>
    <row r="499" spans="7:57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</row>
    <row r="500" spans="7:57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</row>
    <row r="501" spans="7:57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</row>
    <row r="502" spans="7:57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</row>
    <row r="503" spans="7:57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</row>
    <row r="504" spans="7:57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</row>
    <row r="505" spans="7:57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</row>
    <row r="506" spans="7:57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</row>
    <row r="507" spans="7:57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</row>
    <row r="508" spans="7:57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</row>
    <row r="509" spans="7:57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</row>
    <row r="510" spans="7:57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</row>
    <row r="511" spans="7:57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</row>
    <row r="512" spans="7:57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</row>
    <row r="513" spans="7:57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</row>
    <row r="514" spans="7:57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</row>
    <row r="515" spans="7:57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</row>
    <row r="516" spans="7:57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</row>
    <row r="517" spans="7:57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</row>
    <row r="518" spans="7:57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</row>
    <row r="519" spans="7:57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</row>
    <row r="520" spans="7:57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</row>
    <row r="521" spans="7:57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</row>
    <row r="522" spans="7:57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</row>
    <row r="523" spans="7:57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</row>
    <row r="524" spans="7:57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</row>
    <row r="525" spans="7:57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</row>
    <row r="526" spans="7:57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</row>
    <row r="527" spans="7:57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</row>
    <row r="528" spans="7:57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</row>
    <row r="529" spans="7:57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</row>
    <row r="530" spans="7:57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</row>
    <row r="531" spans="7:57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</row>
    <row r="532" spans="7:57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</row>
    <row r="533" spans="7:57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</row>
    <row r="534" spans="7:57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</row>
    <row r="535" spans="7:57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</row>
    <row r="536" spans="7:57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</row>
    <row r="537" spans="7:57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</row>
    <row r="538" spans="7:57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</row>
    <row r="539" spans="7:57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</row>
    <row r="540" spans="7:57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</row>
    <row r="541" spans="7:57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</row>
    <row r="542" spans="7:57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</row>
    <row r="543" spans="7:57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</row>
    <row r="544" spans="7:57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</row>
    <row r="545" spans="7:57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</row>
    <row r="546" spans="7:57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</row>
    <row r="547" spans="7:57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</row>
    <row r="548" spans="7:57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</row>
    <row r="549" spans="7:57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</row>
    <row r="550" spans="7:57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</row>
    <row r="551" spans="7:57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</row>
    <row r="552" spans="7:57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</row>
    <row r="553" spans="7:57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</row>
    <row r="554" spans="7:57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</row>
    <row r="555" spans="7:57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</row>
    <row r="556" spans="7:57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</row>
    <row r="557" spans="7:57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</row>
    <row r="558" spans="7:57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</row>
    <row r="559" spans="7:57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</row>
    <row r="560" spans="7:57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</row>
    <row r="561" spans="7:57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</row>
    <row r="562" spans="7:57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</row>
    <row r="563" spans="7:57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</row>
    <row r="564" spans="7:57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</row>
    <row r="565" spans="7:57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</row>
    <row r="566" spans="7:57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</row>
    <row r="567" spans="7:57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</row>
    <row r="568" spans="7:57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</row>
    <row r="569" spans="7:57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</row>
    <row r="570" spans="7:57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</row>
  </sheetData>
  <sheetProtection/>
  <printOptions horizontalCentered="1"/>
  <pageMargins left="0.5" right="0.5" top="0.83" bottom="0.75" header="0.19" footer="0.5"/>
  <pageSetup fitToHeight="7" fitToWidth="1" horizontalDpi="600" verticalDpi="600" orientation="portrait" scale="47" r:id="rId1"/>
  <headerFooter alignWithMargins="0">
    <oddHeader>&amp;R&amp;"Arial,Bold"&amp;12Town of Ancram
Highway Fund
ESTIMATED REVENUES</oddHeader>
    <oddFooter>&amp;R&amp;"Arial,Bold"&amp;12PAGE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7.8515625" style="16" customWidth="1"/>
    <col min="4" max="4" width="1.7109375" style="16" customWidth="1"/>
    <col min="5" max="5" width="10.421875" style="16" bestFit="1" customWidth="1"/>
    <col min="6" max="6" width="1.8515625" style="14" customWidth="1"/>
    <col min="7" max="7" width="10.421875" style="14" bestFit="1" customWidth="1"/>
    <col min="8" max="8" width="1.7109375" style="14" customWidth="1"/>
    <col min="9" max="9" width="10.421875" style="14" customWidth="1"/>
    <col min="10" max="10" width="1.7109375" style="14" customWidth="1"/>
    <col min="11" max="11" width="15.7109375" style="14" customWidth="1"/>
    <col min="12" max="12" width="1.7109375" style="14" customWidth="1"/>
    <col min="13" max="13" width="15.7109375" style="14" customWidth="1"/>
    <col min="14" max="14" width="1.7109375" style="14" customWidth="1"/>
    <col min="15" max="15" width="15.7109375" style="14" customWidth="1"/>
    <col min="16" max="16" width="1.7109375" style="14" customWidth="1"/>
    <col min="17" max="17" width="15.7109375" style="14" customWidth="1"/>
    <col min="18" max="18" width="9.140625" style="14" customWidth="1"/>
    <col min="19" max="20" width="9.8515625" style="14" customWidth="1"/>
    <col min="21" max="16384" width="9.140625" style="14" customWidth="1"/>
  </cols>
  <sheetData>
    <row r="1" spans="1:17" ht="15.75">
      <c r="A1" s="55" t="s">
        <v>293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7:17" ht="15.75">
      <c r="G3" s="60"/>
      <c r="H3" s="60"/>
      <c r="I3" s="60"/>
      <c r="J3" s="60"/>
      <c r="K3" s="60" t="s">
        <v>44</v>
      </c>
      <c r="L3" s="60"/>
      <c r="M3" s="60" t="s">
        <v>45</v>
      </c>
      <c r="N3" s="60"/>
      <c r="O3" s="60"/>
      <c r="P3" s="60"/>
      <c r="Q3" s="60"/>
    </row>
    <row r="4" spans="7:17" ht="15.75">
      <c r="G4" s="60"/>
      <c r="H4" s="60"/>
      <c r="I4" s="60"/>
      <c r="J4" s="60"/>
      <c r="K4" s="60" t="s">
        <v>46</v>
      </c>
      <c r="L4" s="60"/>
      <c r="M4" s="60" t="s">
        <v>47</v>
      </c>
      <c r="N4" s="60"/>
      <c r="O4" s="60"/>
      <c r="P4" s="60"/>
      <c r="Q4" s="60"/>
    </row>
    <row r="5" spans="7:17" ht="15.75">
      <c r="G5" s="60"/>
      <c r="H5" s="60"/>
      <c r="I5" s="60"/>
      <c r="J5" s="60"/>
      <c r="K5" s="60" t="s">
        <v>48</v>
      </c>
      <c r="L5" s="60"/>
      <c r="M5" s="60" t="s">
        <v>49</v>
      </c>
      <c r="N5" s="60"/>
      <c r="O5" s="60" t="s">
        <v>50</v>
      </c>
      <c r="P5" s="60"/>
      <c r="Q5" s="60" t="s">
        <v>51</v>
      </c>
    </row>
    <row r="6" spans="5:17" ht="15.75">
      <c r="E6" s="60" t="s">
        <v>259</v>
      </c>
      <c r="G6" s="60" t="s">
        <v>259</v>
      </c>
      <c r="H6" s="60"/>
      <c r="I6" s="60" t="s">
        <v>259</v>
      </c>
      <c r="J6" s="60"/>
      <c r="K6" s="60" t="s">
        <v>53</v>
      </c>
      <c r="L6" s="60"/>
      <c r="M6" s="60" t="s">
        <v>45</v>
      </c>
      <c r="N6" s="60"/>
      <c r="O6" s="60" t="s">
        <v>44</v>
      </c>
      <c r="P6" s="60"/>
      <c r="Q6" s="60" t="s">
        <v>44</v>
      </c>
    </row>
    <row r="7" spans="1:17" ht="15.75">
      <c r="A7" s="14" t="s">
        <v>54</v>
      </c>
      <c r="C7" s="16" t="s">
        <v>14</v>
      </c>
      <c r="E7" s="60">
        <v>2017</v>
      </c>
      <c r="G7" s="60">
        <v>2018</v>
      </c>
      <c r="H7" s="60"/>
      <c r="I7" s="60">
        <v>2019</v>
      </c>
      <c r="J7" s="60"/>
      <c r="K7" s="60">
        <v>2020</v>
      </c>
      <c r="L7" s="60"/>
      <c r="M7" s="60">
        <v>2021</v>
      </c>
      <c r="N7" s="60"/>
      <c r="O7" s="60">
        <v>2021</v>
      </c>
      <c r="P7" s="60"/>
      <c r="Q7" s="60">
        <v>2021</v>
      </c>
    </row>
    <row r="8" spans="5:17" ht="15.75">
      <c r="E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5.75">
      <c r="A9" s="14" t="s">
        <v>294</v>
      </c>
      <c r="E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5:51" ht="15.75">
      <c r="E10" s="19"/>
      <c r="F10" s="1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5.75">
      <c r="A11" s="14" t="s">
        <v>295</v>
      </c>
      <c r="B11" s="15" t="s">
        <v>296</v>
      </c>
      <c r="C11" s="16">
        <v>5182.4</v>
      </c>
      <c r="E11" s="18">
        <v>5507</v>
      </c>
      <c r="F11" s="17"/>
      <c r="G11" s="18">
        <v>5565</v>
      </c>
      <c r="H11" s="19"/>
      <c r="I11" s="18">
        <v>5542.61</v>
      </c>
      <c r="J11" s="19"/>
      <c r="K11" s="18">
        <v>5500</v>
      </c>
      <c r="L11" s="19"/>
      <c r="M11" s="18">
        <v>5500</v>
      </c>
      <c r="N11" s="19"/>
      <c r="O11" s="1">
        <v>0</v>
      </c>
      <c r="P11" s="19"/>
      <c r="Q11" s="18">
        <v>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5:51" ht="15.75">
      <c r="E12" s="19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ht="16.5" thickBot="1">
      <c r="A13" s="14" t="s">
        <v>175</v>
      </c>
      <c r="E13" s="33">
        <f>SUM(E10:E12)</f>
        <v>5507</v>
      </c>
      <c r="F13" s="17"/>
      <c r="G13" s="33">
        <f>SUM(G10:G12)</f>
        <v>5565</v>
      </c>
      <c r="H13" s="19"/>
      <c r="I13" s="33">
        <f>SUM(I10:I12)</f>
        <v>5542.61</v>
      </c>
      <c r="J13" s="19"/>
      <c r="K13" s="33">
        <f>SUM(K10:K12)</f>
        <v>5500</v>
      </c>
      <c r="L13" s="19"/>
      <c r="M13" s="33">
        <f>SUM(M10:M12)</f>
        <v>5500</v>
      </c>
      <c r="N13" s="19"/>
      <c r="O13" s="33">
        <f>SUM(O10:O12)</f>
        <v>0</v>
      </c>
      <c r="P13" s="19"/>
      <c r="Q13" s="33">
        <f>SUM(Q10:Q12)</f>
        <v>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5:51" ht="3" customHeight="1" thickBot="1">
      <c r="E14" s="35"/>
      <c r="F14" s="17"/>
      <c r="G14" s="35"/>
      <c r="H14" s="19"/>
      <c r="I14" s="35"/>
      <c r="J14" s="19"/>
      <c r="K14" s="35"/>
      <c r="L14" s="19"/>
      <c r="M14" s="35"/>
      <c r="N14" s="19"/>
      <c r="O14" s="35"/>
      <c r="P14" s="19"/>
      <c r="Q14" s="3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5:51" ht="15.75">
      <c r="E15" s="19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5:51" ht="15.75">
      <c r="E16" s="19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ht="15.75">
      <c r="A17" s="14" t="s">
        <v>17</v>
      </c>
      <c r="E17" s="19">
        <v>0</v>
      </c>
      <c r="F17" s="17"/>
      <c r="G17" s="19">
        <v>0</v>
      </c>
      <c r="H17" s="19"/>
      <c r="I17" s="19">
        <v>42.61</v>
      </c>
      <c r="J17" s="19"/>
      <c r="K17" s="19">
        <v>0</v>
      </c>
      <c r="L17" s="19"/>
      <c r="M17" s="19">
        <v>0</v>
      </c>
      <c r="N17" s="19"/>
      <c r="O17" s="2">
        <v>0</v>
      </c>
      <c r="P17" s="19"/>
      <c r="Q17" s="19">
        <v>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5:51" ht="15.75">
      <c r="E18" s="19"/>
      <c r="F18" s="1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5:51" ht="15.75">
      <c r="E19" s="19"/>
      <c r="F19" s="1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5:51" ht="15.75">
      <c r="E20" s="19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ht="16.5" thickBot="1">
      <c r="A21" s="14" t="s">
        <v>297</v>
      </c>
      <c r="E21" s="33">
        <v>0</v>
      </c>
      <c r="F21" s="17"/>
      <c r="G21" s="33">
        <v>0</v>
      </c>
      <c r="H21" s="19"/>
      <c r="I21" s="33">
        <v>0</v>
      </c>
      <c r="J21" s="19"/>
      <c r="K21" s="33">
        <v>0</v>
      </c>
      <c r="L21" s="19"/>
      <c r="M21" s="33">
        <v>0</v>
      </c>
      <c r="N21" s="19"/>
      <c r="O21" s="3">
        <v>0</v>
      </c>
      <c r="P21" s="19"/>
      <c r="Q21" s="33"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5:51" ht="3" customHeight="1" thickBot="1">
      <c r="E22" s="35"/>
      <c r="F22" s="17"/>
      <c r="G22" s="35"/>
      <c r="H22" s="19"/>
      <c r="I22" s="35"/>
      <c r="J22" s="19"/>
      <c r="K22" s="35"/>
      <c r="L22" s="19"/>
      <c r="M22" s="35"/>
      <c r="N22" s="19"/>
      <c r="O22" s="35"/>
      <c r="P22" s="19"/>
      <c r="Q22" s="3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5:51" ht="15.75">
      <c r="E23" s="19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6:51" ht="15.75"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6:51" ht="15.75">
      <c r="F25" s="1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6:51" ht="15.75">
      <c r="F26" s="1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6:51" ht="15.75"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6:51" ht="15.75"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6:51" ht="15.75">
      <c r="F29" s="17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6:51" ht="15.75"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6:51" ht="15.75"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6:51" ht="15.75"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6:51" ht="15.75"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6:51" ht="15.75"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6:51" ht="15.75"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7:51" ht="15.75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7:51" ht="15.75"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7:51" ht="15.75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7:51" ht="15.75"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7:51" ht="15.75"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7:51" ht="15.75"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7:51" ht="15.75"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7:51" ht="15.75"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7:51" ht="15.75"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7:51" ht="15.75"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7:51" ht="15.75"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7:51" ht="15.75"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7:51" ht="15.75"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7:51" ht="15.75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7:51" ht="15.75"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7:51" ht="15.75"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7:51" ht="15.75"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7:51" ht="15.75"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7:51" ht="15.75"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7:51" ht="15.75"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7:51" ht="15.75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7:51" ht="15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7:51" ht="15.75"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  <row r="59" spans="7:51" ht="15.75"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</row>
    <row r="60" spans="7:51" ht="15.75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</row>
    <row r="61" spans="7:51" ht="15.75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</row>
    <row r="62" spans="7:51" ht="15.75"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</row>
    <row r="63" spans="7:51" ht="15.75"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spans="7:51" ht="15.75"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</row>
    <row r="65" spans="7:51" ht="15.75"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</row>
    <row r="66" spans="7:51" ht="15.75"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</row>
    <row r="67" spans="7:51" ht="15.75"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</row>
    <row r="68" spans="7:51" ht="15.75"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7:51" ht="15.75"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7:51" ht="15.75"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</row>
    <row r="71" spans="7:51" ht="15.75"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7:51" ht="15.75"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7:51" ht="15.75"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7:51" ht="15.75"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7:51" ht="15.75"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7:51" ht="15.75"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7:51" ht="15.75"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7:51" ht="15.75"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7:51" ht="15.75"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</row>
    <row r="80" spans="7:51" ht="15.75"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</row>
    <row r="81" spans="7:51" ht="15.75"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</row>
    <row r="82" spans="7:51" ht="15.75"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</row>
    <row r="83" spans="7:51" ht="15.75"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</row>
    <row r="84" spans="7:51" ht="15.75"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</row>
    <row r="85" spans="7:51" ht="15.75"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</row>
    <row r="86" spans="7:51" ht="15.75"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</row>
    <row r="87" spans="7:51" ht="15.75"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</row>
    <row r="88" spans="7:51" ht="15.75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</row>
    <row r="89" spans="7:51" ht="15.75"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</row>
    <row r="90" spans="7:51" ht="15.75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</row>
    <row r="91" spans="7:51" ht="15.75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</row>
    <row r="92" spans="7:51" ht="15.75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</row>
    <row r="93" spans="7:51" ht="15.75"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</row>
    <row r="94" spans="7:51" ht="15.75"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</row>
    <row r="95" spans="7:51" ht="15.75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</row>
    <row r="96" spans="7:51" ht="15.7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</row>
    <row r="97" spans="7:51" ht="15.75"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</row>
    <row r="98" spans="7:51" ht="15.75"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</row>
    <row r="99" spans="7:51" ht="15.75"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</row>
    <row r="100" spans="7:51" ht="15.75"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</row>
    <row r="101" spans="7:51" ht="15.75"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</row>
    <row r="102" spans="7:51" ht="15.75"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</row>
    <row r="103" spans="7:51" ht="15.75"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</row>
    <row r="104" spans="7:51" ht="15.75"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</row>
    <row r="105" spans="7:51" ht="15.75"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</row>
    <row r="106" spans="7:51" ht="15.75"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</row>
    <row r="107" spans="7:51" ht="15.75"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</row>
    <row r="108" spans="7:51" ht="15.75"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</row>
    <row r="109" spans="7:51" ht="15.75"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</row>
    <row r="110" spans="7:51" ht="15.75"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</row>
    <row r="111" spans="7:51" ht="15.75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</row>
    <row r="112" spans="7:51" ht="15.75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</row>
    <row r="113" spans="7:51" ht="15.75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</row>
    <row r="114" spans="7:51" ht="15.75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</row>
    <row r="115" spans="7:51" ht="15.75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</row>
    <row r="116" spans="7:51" ht="15.75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</row>
    <row r="117" spans="7:51" ht="15.75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</row>
    <row r="118" spans="7:51" ht="15.75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</row>
    <row r="119" spans="7:51" ht="15.75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</row>
    <row r="120" spans="7:51" ht="15.75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</row>
    <row r="121" spans="7:51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</row>
    <row r="122" spans="7:51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</row>
    <row r="123" spans="7:51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</row>
    <row r="124" spans="7:51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</row>
    <row r="125" spans="7:51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</row>
    <row r="126" spans="7:51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</row>
    <row r="127" spans="7:51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</row>
    <row r="128" spans="7:51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</row>
    <row r="129" spans="7:51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</row>
    <row r="130" spans="7:51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</row>
    <row r="131" spans="7:51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</row>
    <row r="132" spans="7:51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</row>
    <row r="133" spans="7:51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</row>
    <row r="134" spans="7:51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</row>
    <row r="135" spans="7:51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</row>
    <row r="136" spans="7:51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</row>
    <row r="137" spans="7:51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</row>
    <row r="138" spans="7:51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</row>
    <row r="139" spans="7:51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</row>
    <row r="140" spans="7:51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</row>
    <row r="141" spans="7:51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</row>
    <row r="142" spans="7:51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</row>
    <row r="143" spans="7:51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</row>
    <row r="144" spans="7:51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</row>
    <row r="145" spans="7:51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</row>
    <row r="146" spans="7:51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</row>
    <row r="147" spans="7:51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</row>
    <row r="148" spans="7:51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</row>
    <row r="149" spans="7:51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</row>
    <row r="150" spans="7:51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</row>
    <row r="151" spans="7:51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</row>
    <row r="152" spans="7:51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</row>
    <row r="153" spans="7:51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</row>
    <row r="154" spans="7:51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</row>
    <row r="155" spans="7:51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</row>
    <row r="156" spans="7:51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</row>
    <row r="157" spans="7:51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</row>
    <row r="158" spans="7:51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</row>
    <row r="159" spans="7:51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</row>
    <row r="160" spans="7:51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</row>
    <row r="161" spans="7:51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</row>
    <row r="162" spans="7:51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</row>
    <row r="163" spans="7:51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</row>
    <row r="164" spans="7:51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</row>
    <row r="165" spans="7:51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</row>
    <row r="166" spans="7:51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</row>
    <row r="167" spans="7:51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</row>
    <row r="168" spans="7:51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</row>
    <row r="169" spans="7:51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</row>
    <row r="170" spans="7:51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</row>
    <row r="171" spans="7:51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</row>
    <row r="172" spans="7:51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</row>
    <row r="173" spans="7:51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</row>
    <row r="174" spans="7:51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</row>
    <row r="175" spans="7:51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</row>
    <row r="176" spans="7:51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</row>
    <row r="177" spans="7:51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</row>
    <row r="178" spans="7:51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</row>
    <row r="179" spans="7:51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</row>
    <row r="180" spans="7:51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</row>
    <row r="181" spans="7:51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</row>
    <row r="182" spans="7:51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</row>
    <row r="183" spans="7:51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</row>
    <row r="184" spans="7:51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</row>
    <row r="185" spans="7:51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</row>
    <row r="186" spans="7:51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</row>
    <row r="187" spans="7:51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</row>
    <row r="188" spans="7:51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</row>
    <row r="189" spans="7:51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</row>
    <row r="190" spans="7:51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</row>
    <row r="191" spans="7:51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</row>
    <row r="192" spans="7:51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</row>
    <row r="193" spans="7:51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</row>
    <row r="194" spans="7:51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</row>
    <row r="195" spans="7:51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</row>
    <row r="196" spans="7:51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</row>
    <row r="197" spans="7:51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</row>
    <row r="198" spans="7:51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</row>
    <row r="199" spans="7:51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</row>
    <row r="200" spans="7:51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</row>
    <row r="201" spans="7:51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</row>
    <row r="202" spans="7:51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</row>
    <row r="203" spans="7:51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</row>
    <row r="204" spans="7:51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</row>
    <row r="205" spans="7:51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</row>
    <row r="206" spans="7:51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</row>
    <row r="207" spans="7:51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</row>
    <row r="208" spans="7:51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</row>
    <row r="209" spans="7:51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</row>
    <row r="210" spans="7:51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</row>
    <row r="211" spans="7:51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</row>
    <row r="212" spans="7:51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</row>
    <row r="213" spans="7:51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</row>
    <row r="214" spans="7:51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</row>
    <row r="215" spans="7:51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</row>
    <row r="216" spans="7:51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</row>
    <row r="217" spans="7:51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</row>
    <row r="218" spans="7:51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</row>
    <row r="219" spans="7:51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</row>
    <row r="220" spans="7:51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</row>
    <row r="221" spans="7:51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</row>
    <row r="222" spans="7:51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</row>
    <row r="223" spans="7:51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</row>
    <row r="224" spans="7:51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</row>
    <row r="225" spans="7:51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</row>
    <row r="226" spans="7:51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</row>
    <row r="227" spans="7:51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</row>
    <row r="228" spans="7:51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</row>
    <row r="229" spans="7:51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</row>
    <row r="230" spans="7:51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</row>
    <row r="231" spans="7:51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</row>
    <row r="232" spans="7:51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</row>
    <row r="233" spans="7:51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</row>
    <row r="234" spans="7:51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</row>
    <row r="235" spans="7:51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</row>
    <row r="236" spans="7:51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</row>
    <row r="237" spans="7:51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</row>
    <row r="238" spans="7:51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</row>
    <row r="239" spans="7:51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</row>
    <row r="240" spans="7:51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</row>
    <row r="241" spans="7:51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</row>
    <row r="242" spans="7:51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</row>
    <row r="243" spans="7:51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</row>
    <row r="244" spans="7:51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</row>
    <row r="245" spans="7:51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</row>
    <row r="246" spans="7:51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</row>
    <row r="247" spans="7:51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</row>
    <row r="248" spans="7:51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</row>
    <row r="249" spans="7:51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</row>
    <row r="250" spans="7:51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</row>
    <row r="251" spans="7:51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</row>
    <row r="252" spans="7:51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</row>
    <row r="253" spans="7:51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</row>
    <row r="254" spans="7:51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</row>
    <row r="255" spans="7:51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</row>
    <row r="256" spans="7:51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</row>
    <row r="257" spans="7:51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</row>
    <row r="258" spans="7:51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</row>
    <row r="259" spans="7:51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</row>
    <row r="260" spans="7:51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</row>
    <row r="261" spans="7:51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</row>
    <row r="262" spans="7:51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</row>
    <row r="263" spans="7:51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</row>
    <row r="264" spans="7:51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</row>
    <row r="265" spans="7:51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</row>
    <row r="266" spans="7:51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</row>
    <row r="267" spans="7:51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</row>
    <row r="268" spans="7:51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</row>
    <row r="269" spans="7:51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</row>
    <row r="270" spans="7:51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</row>
    <row r="271" spans="7:51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</row>
    <row r="272" spans="7:51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</row>
    <row r="273" spans="7:51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</row>
    <row r="274" spans="7:51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</row>
    <row r="275" spans="7:51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</row>
    <row r="276" spans="7:51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</row>
    <row r="277" spans="7:51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</row>
    <row r="278" spans="7:51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</row>
    <row r="279" spans="7:51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</row>
    <row r="280" spans="7:51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</row>
    <row r="281" spans="7:51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</row>
    <row r="282" spans="7:51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</row>
    <row r="283" spans="7:51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</row>
    <row r="284" spans="7:51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</row>
    <row r="285" spans="7:51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</row>
    <row r="286" spans="7:51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</row>
    <row r="287" spans="7:51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</row>
    <row r="288" spans="7:51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</row>
    <row r="289" spans="7:51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</row>
    <row r="290" spans="7:51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</row>
    <row r="291" spans="7:51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</row>
    <row r="292" spans="7:51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</row>
    <row r="293" spans="7:51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</row>
    <row r="294" spans="7:51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</row>
    <row r="295" spans="7:51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</row>
    <row r="296" spans="7:51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</row>
    <row r="297" spans="7:51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</row>
    <row r="298" spans="7:51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</row>
    <row r="299" spans="7:51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</row>
    <row r="300" spans="7:51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</row>
    <row r="301" spans="7:51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</row>
    <row r="302" spans="7:51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</row>
    <row r="303" spans="7:51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</row>
    <row r="304" spans="7:51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</row>
    <row r="305" spans="7:51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</row>
    <row r="306" spans="7:51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</row>
    <row r="307" spans="7:51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</row>
    <row r="308" spans="7:51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</row>
    <row r="309" spans="7:51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</row>
    <row r="310" spans="7:51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</row>
    <row r="311" spans="7:51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</row>
    <row r="312" spans="7:51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</row>
    <row r="313" spans="7:51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</row>
    <row r="314" spans="7:51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</row>
    <row r="315" spans="7:51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</row>
    <row r="316" spans="7:51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</row>
    <row r="317" spans="7:51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</row>
    <row r="318" spans="7:51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</row>
    <row r="319" spans="7:51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</row>
    <row r="320" spans="7:51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</row>
    <row r="321" spans="7:51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</row>
    <row r="322" spans="7:51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</row>
    <row r="323" spans="7:51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</row>
    <row r="324" spans="7:51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</row>
    <row r="325" spans="7:51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</row>
    <row r="326" spans="7:51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</row>
    <row r="327" spans="7:51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</row>
    <row r="328" spans="7:51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</row>
    <row r="329" spans="7:51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</row>
    <row r="330" spans="7:51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</row>
    <row r="331" spans="7:51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</row>
    <row r="332" spans="7:51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</row>
    <row r="333" spans="7:51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</row>
    <row r="334" spans="7:51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</row>
    <row r="335" spans="7:51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</row>
    <row r="336" spans="7:51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</row>
    <row r="337" spans="7:51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</row>
    <row r="338" spans="7:51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</row>
    <row r="339" spans="7:51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</row>
    <row r="340" spans="7:51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</row>
    <row r="341" spans="7:51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</row>
    <row r="342" spans="7:51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</row>
    <row r="343" spans="7:51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</row>
    <row r="344" spans="7:51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</row>
    <row r="345" spans="7:51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</row>
    <row r="346" spans="7:51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</row>
    <row r="347" spans="7:51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</row>
    <row r="348" spans="7:51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</row>
    <row r="349" spans="7:51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</row>
    <row r="350" spans="7:51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</row>
    <row r="351" spans="7:51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</row>
    <row r="352" spans="7:51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</row>
    <row r="353" spans="7:51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</row>
    <row r="354" spans="7:51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</row>
    <row r="355" spans="7:51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</row>
    <row r="356" spans="7:51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</row>
    <row r="357" spans="7:51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</row>
    <row r="358" spans="7:51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</row>
    <row r="359" spans="7:51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</row>
    <row r="360" spans="7:51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</row>
    <row r="361" spans="7:51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</row>
    <row r="362" spans="7:51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</row>
    <row r="363" spans="7:51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</row>
    <row r="364" spans="7:51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</row>
    <row r="365" spans="7:51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</row>
    <row r="366" spans="7:51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</row>
    <row r="367" spans="7:51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</row>
    <row r="368" spans="7:51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</row>
    <row r="369" spans="7:51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</row>
    <row r="370" spans="7:51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</row>
    <row r="371" spans="7:51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</row>
    <row r="372" spans="7:51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</row>
    <row r="373" spans="7:51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</row>
    <row r="374" spans="7:51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</row>
    <row r="375" spans="7:51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</row>
    <row r="376" spans="7:51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</row>
    <row r="377" spans="7:51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</row>
    <row r="378" spans="7:51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</row>
    <row r="379" spans="7:51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</row>
    <row r="380" spans="7:51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</row>
    <row r="381" spans="7:51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</row>
    <row r="382" spans="7:51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</row>
    <row r="383" spans="7:51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</row>
    <row r="384" spans="7:51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</row>
    <row r="385" spans="7:51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</row>
    <row r="386" spans="7:51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</row>
    <row r="387" spans="7:51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</row>
    <row r="388" spans="7:51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</row>
    <row r="389" spans="7:51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</row>
    <row r="390" spans="7:51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</row>
    <row r="391" spans="7:51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</row>
    <row r="392" spans="7:51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</row>
    <row r="393" spans="7:51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</row>
    <row r="394" spans="7:51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</row>
    <row r="395" spans="7:51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</row>
    <row r="396" spans="7:51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</row>
    <row r="397" spans="7:51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</row>
    <row r="398" spans="7:51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</row>
    <row r="399" spans="7:51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</row>
    <row r="400" spans="7:51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</row>
    <row r="401" spans="7:51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</row>
    <row r="402" spans="7:51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</row>
    <row r="403" spans="7:51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</row>
    <row r="404" spans="7:51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</row>
    <row r="405" spans="7:51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</row>
    <row r="406" spans="7:51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</row>
    <row r="407" spans="7:51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</row>
    <row r="408" spans="7:51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</row>
    <row r="409" spans="7:51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</row>
    <row r="410" spans="7:51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</row>
    <row r="411" spans="7:51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</row>
    <row r="412" spans="7:51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</row>
    <row r="413" spans="7:51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</row>
    <row r="414" spans="7:51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</row>
    <row r="415" spans="7:51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</row>
    <row r="416" spans="7:51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</row>
    <row r="417" spans="7:51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</row>
    <row r="418" spans="7:51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</row>
    <row r="419" spans="7:51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</row>
    <row r="420" spans="7:51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</row>
    <row r="421" spans="7:51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</row>
    <row r="422" spans="7:51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</row>
    <row r="423" spans="7:51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</row>
    <row r="424" spans="7:51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</row>
    <row r="425" spans="7:51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</row>
    <row r="426" spans="7:51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</row>
    <row r="427" spans="7:51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</row>
    <row r="428" spans="7:51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</row>
    <row r="429" spans="7:51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</row>
    <row r="430" spans="7:51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</row>
    <row r="431" spans="7:51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</row>
    <row r="432" spans="7:51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</row>
    <row r="433" spans="7:51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</row>
    <row r="434" spans="7:51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</row>
    <row r="435" spans="7:51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</row>
    <row r="436" spans="7:51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</row>
    <row r="437" spans="7:51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</row>
    <row r="438" spans="7:51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</row>
    <row r="439" spans="7:51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</row>
    <row r="440" spans="7:51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</row>
    <row r="441" spans="7:51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</row>
    <row r="442" spans="7:51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</row>
    <row r="443" spans="7:51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</row>
    <row r="444" spans="7:51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</row>
    <row r="445" spans="7:51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</row>
    <row r="446" spans="7:51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</row>
    <row r="447" spans="7:51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</row>
    <row r="448" spans="7:51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</row>
    <row r="449" spans="7:51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</row>
    <row r="450" spans="7:51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</row>
    <row r="451" spans="7:51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</row>
    <row r="452" spans="7:51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</row>
    <row r="453" spans="7:51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</row>
    <row r="454" spans="7:51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</row>
    <row r="455" spans="7:51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</row>
    <row r="456" spans="7:51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</row>
    <row r="457" spans="7:51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</row>
    <row r="458" spans="7:51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</row>
    <row r="459" spans="7:51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</row>
    <row r="460" spans="7:51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</row>
    <row r="461" spans="7:51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</row>
    <row r="462" spans="7:51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</row>
    <row r="463" spans="7:51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</row>
    <row r="464" spans="7:51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</row>
    <row r="465" spans="7:51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</row>
    <row r="466" spans="7:51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</row>
    <row r="467" spans="7:51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</row>
    <row r="468" spans="7:51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</row>
    <row r="469" spans="7:51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</row>
    <row r="470" spans="7:51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</row>
    <row r="471" spans="7:51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</row>
    <row r="472" spans="7:51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</row>
    <row r="473" spans="7:51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</row>
    <row r="474" spans="7:51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</row>
    <row r="475" spans="7:51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</row>
    <row r="476" spans="7:51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</row>
    <row r="477" spans="7:51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</row>
    <row r="478" spans="7:51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</row>
    <row r="479" spans="7:51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</row>
    <row r="480" spans="7:51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</row>
    <row r="481" spans="7:51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</row>
    <row r="482" spans="7:51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</row>
    <row r="483" spans="7:51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</row>
    <row r="484" spans="7:51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</row>
    <row r="485" spans="7:51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</row>
    <row r="486" spans="7:51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</row>
    <row r="487" spans="7:51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</row>
    <row r="488" spans="7:51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</row>
    <row r="489" spans="7:51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</row>
    <row r="490" spans="7:51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</row>
    <row r="491" spans="7:51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</row>
    <row r="492" spans="7:51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</row>
    <row r="493" spans="7:51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</row>
    <row r="494" spans="7:51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</row>
    <row r="495" spans="7:51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</row>
    <row r="496" spans="7:51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</row>
    <row r="497" spans="7:51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</row>
    <row r="498" spans="7:51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</row>
    <row r="499" spans="7:51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</row>
    <row r="500" spans="7:51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</row>
    <row r="501" spans="7:51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</row>
    <row r="502" spans="7:51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</row>
    <row r="503" spans="7:51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</row>
    <row r="504" spans="7:51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</row>
    <row r="505" spans="7:51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</row>
    <row r="506" spans="7:51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</row>
    <row r="507" spans="7:51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</row>
    <row r="508" spans="7:51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</row>
    <row r="509" spans="7:51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</row>
    <row r="510" spans="7:51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</row>
    <row r="511" spans="7:51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</row>
    <row r="512" spans="7:51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</row>
    <row r="513" spans="7:51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</row>
    <row r="514" spans="7:51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</row>
    <row r="515" spans="7:51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</row>
    <row r="516" spans="7:51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</row>
    <row r="517" spans="7:51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</row>
    <row r="518" spans="7:51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</row>
    <row r="519" spans="7:51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</row>
    <row r="520" spans="7:51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</row>
    <row r="521" spans="7:51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</row>
    <row r="522" spans="7:51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</row>
    <row r="523" spans="7:51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</row>
    <row r="524" spans="7:51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</row>
    <row r="525" spans="7:51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</row>
    <row r="526" spans="7:51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</row>
    <row r="527" spans="7:51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</row>
    <row r="528" spans="7:51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</row>
    <row r="529" spans="7:51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</row>
    <row r="530" spans="7:51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</row>
    <row r="531" spans="7:51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</row>
    <row r="532" spans="7:51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</row>
    <row r="533" spans="7:51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</row>
    <row r="534" spans="7:51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</row>
    <row r="535" spans="7:51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</row>
    <row r="536" spans="7:51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</row>
    <row r="537" spans="7:51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</row>
    <row r="538" spans="7:51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</row>
    <row r="539" spans="7:51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</row>
    <row r="540" spans="7:51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</row>
    <row r="541" spans="7:51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</row>
    <row r="542" spans="7:51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</row>
    <row r="543" spans="7:51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</row>
    <row r="544" spans="7:51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</row>
    <row r="545" spans="7:51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</row>
    <row r="546" spans="7:51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</row>
    <row r="547" spans="7:51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</row>
    <row r="548" spans="7:51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</row>
    <row r="549" spans="7:51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</row>
    <row r="550" spans="7:51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</row>
    <row r="551" spans="7:51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</row>
    <row r="552" spans="7:51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</row>
    <row r="553" spans="7:51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</row>
    <row r="554" spans="7:51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</row>
    <row r="555" spans="7:51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</row>
  </sheetData>
  <sheetProtection/>
  <printOptions horizontalCentered="1"/>
  <pageMargins left="0.5" right="0.5" top="0.84" bottom="0.75" header="0.3" footer="0.5"/>
  <pageSetup fitToHeight="0" fitToWidth="1" horizontalDpi="600" verticalDpi="600" orientation="portrait" scale="67" r:id="rId1"/>
  <headerFooter alignWithMargins="0">
    <oddHeader>&amp;R&amp;"Arial,Bold"&amp;12Town of Ancram
Lighting District</oddHeader>
    <oddFooter>&amp;R&amp;"Arial,Bold"&amp;12PAGE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5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7.8515625" style="16" customWidth="1"/>
    <col min="4" max="4" width="1.8515625" style="14" customWidth="1"/>
    <col min="5" max="5" width="1.7109375" style="14" customWidth="1"/>
    <col min="6" max="6" width="15.7109375" style="14" customWidth="1"/>
    <col min="7" max="7" width="1.7109375" style="14" customWidth="1"/>
    <col min="8" max="8" width="15.7109375" style="14" customWidth="1"/>
    <col min="9" max="9" width="1.7109375" style="14" customWidth="1"/>
    <col min="10" max="10" width="15.7109375" style="14" customWidth="1"/>
    <col min="11" max="11" width="1.7109375" style="14" customWidth="1"/>
    <col min="12" max="12" width="15.7109375" style="14" customWidth="1"/>
    <col min="13" max="13" width="1.7109375" style="14" customWidth="1"/>
    <col min="14" max="14" width="15.7109375" style="14" customWidth="1"/>
    <col min="15" max="15" width="9.140625" style="14" customWidth="1"/>
    <col min="16" max="17" width="9.8515625" style="14" customWidth="1"/>
    <col min="18" max="16384" width="9.140625" style="14" customWidth="1"/>
  </cols>
  <sheetData>
    <row r="1" spans="1:14" ht="15.75">
      <c r="A1" s="55" t="s">
        <v>298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3" spans="5:14" ht="15.75">
      <c r="E3" s="60"/>
      <c r="F3" s="60"/>
      <c r="G3" s="60"/>
      <c r="H3" s="54" t="s">
        <v>44</v>
      </c>
      <c r="I3" s="60"/>
      <c r="J3" s="60" t="s">
        <v>45</v>
      </c>
      <c r="K3" s="60"/>
      <c r="L3" s="60"/>
      <c r="M3" s="60"/>
      <c r="N3" s="60"/>
    </row>
    <row r="4" spans="5:14" ht="15.75">
      <c r="E4" s="60"/>
      <c r="F4" s="60"/>
      <c r="G4" s="60"/>
      <c r="H4" s="54" t="s">
        <v>46</v>
      </c>
      <c r="I4" s="60"/>
      <c r="J4" s="60" t="s">
        <v>47</v>
      </c>
      <c r="K4" s="60"/>
      <c r="L4" s="60"/>
      <c r="M4" s="60"/>
      <c r="N4" s="60"/>
    </row>
    <row r="5" spans="5:14" ht="15.75">
      <c r="E5" s="60"/>
      <c r="F5" s="60"/>
      <c r="G5" s="60"/>
      <c r="H5" s="54" t="s">
        <v>48</v>
      </c>
      <c r="I5" s="60"/>
      <c r="J5" s="60" t="s">
        <v>49</v>
      </c>
      <c r="K5" s="60"/>
      <c r="L5" s="60" t="s">
        <v>50</v>
      </c>
      <c r="M5" s="60"/>
      <c r="N5" s="60" t="s">
        <v>51</v>
      </c>
    </row>
    <row r="6" spans="5:14" ht="15.75">
      <c r="E6" s="60"/>
      <c r="F6" s="60" t="s">
        <v>52</v>
      </c>
      <c r="G6" s="60"/>
      <c r="H6" s="54" t="s">
        <v>51</v>
      </c>
      <c r="I6" s="60"/>
      <c r="J6" s="60" t="s">
        <v>45</v>
      </c>
      <c r="K6" s="60"/>
      <c r="L6" s="60" t="s">
        <v>44</v>
      </c>
      <c r="M6" s="60"/>
      <c r="N6" s="60" t="s">
        <v>44</v>
      </c>
    </row>
    <row r="7" spans="1:14" ht="15.75">
      <c r="A7" s="14" t="s">
        <v>54</v>
      </c>
      <c r="C7" s="16" t="s">
        <v>14</v>
      </c>
      <c r="E7" s="60"/>
      <c r="F7" s="60">
        <v>2019</v>
      </c>
      <c r="G7" s="60"/>
      <c r="H7" s="54">
        <v>2020</v>
      </c>
      <c r="I7" s="60"/>
      <c r="J7" s="60">
        <v>2021</v>
      </c>
      <c r="K7" s="60"/>
      <c r="L7" s="60">
        <v>2021</v>
      </c>
      <c r="M7" s="60"/>
      <c r="N7" s="60">
        <v>2021</v>
      </c>
    </row>
    <row r="8" spans="5:14" ht="15.75"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5.75">
      <c r="A9" s="14" t="s">
        <v>299</v>
      </c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4:48" ht="15.75"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ht="15.75">
      <c r="A11" s="14" t="s">
        <v>295</v>
      </c>
      <c r="B11" s="15" t="s">
        <v>300</v>
      </c>
      <c r="C11" s="16">
        <v>3410.4</v>
      </c>
      <c r="D11" s="17"/>
      <c r="E11" s="19"/>
      <c r="F11" s="18">
        <v>283568</v>
      </c>
      <c r="G11" s="20"/>
      <c r="H11" s="18">
        <v>289230</v>
      </c>
      <c r="I11" s="19"/>
      <c r="J11" s="1">
        <v>289230</v>
      </c>
      <c r="K11" s="19"/>
      <c r="L11" s="1">
        <v>0</v>
      </c>
      <c r="M11" s="19"/>
      <c r="N11" s="18"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4:48" ht="15.75"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6.5" thickBot="1">
      <c r="A13" s="14" t="s">
        <v>175</v>
      </c>
      <c r="D13" s="17"/>
      <c r="E13" s="19"/>
      <c r="F13" s="33">
        <f>+F11</f>
        <v>283568</v>
      </c>
      <c r="G13" s="20"/>
      <c r="H13" s="33">
        <f>+H11</f>
        <v>289230</v>
      </c>
      <c r="I13" s="19"/>
      <c r="J13" s="33">
        <f>+J11</f>
        <v>289230</v>
      </c>
      <c r="K13" s="19"/>
      <c r="L13" s="33">
        <f>+L11</f>
        <v>0</v>
      </c>
      <c r="M13" s="19"/>
      <c r="N13" s="33">
        <f>+N11</f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4:48" ht="3" customHeight="1" thickBot="1">
      <c r="D14" s="17"/>
      <c r="E14" s="19"/>
      <c r="F14" s="35"/>
      <c r="G14" s="20"/>
      <c r="H14" s="35"/>
      <c r="I14" s="19"/>
      <c r="J14" s="35"/>
      <c r="K14" s="19"/>
      <c r="L14" s="35"/>
      <c r="M14" s="19"/>
      <c r="N14" s="35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4:48" ht="15.75"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4:48" ht="15.75"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15.75">
      <c r="A17" s="14" t="s">
        <v>17</v>
      </c>
      <c r="D17" s="17"/>
      <c r="E17" s="19"/>
      <c r="F17" s="19"/>
      <c r="G17" s="19"/>
      <c r="H17" s="19">
        <v>72310</v>
      </c>
      <c r="I17" s="19"/>
      <c r="J17" s="2">
        <v>72310</v>
      </c>
      <c r="K17" s="19"/>
      <c r="L17" s="2">
        <v>0</v>
      </c>
      <c r="M17" s="19"/>
      <c r="N17" s="19">
        <v>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4:48" ht="15.75"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4:48" ht="15.75"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4:48" ht="15.75"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6.5" thickBot="1">
      <c r="A21" s="14" t="s">
        <v>297</v>
      </c>
      <c r="D21" s="17"/>
      <c r="E21" s="19"/>
      <c r="F21" s="33">
        <v>0</v>
      </c>
      <c r="G21" s="20"/>
      <c r="H21" s="33">
        <v>0</v>
      </c>
      <c r="I21" s="19"/>
      <c r="J21" s="3">
        <v>0</v>
      </c>
      <c r="K21" s="19"/>
      <c r="L21" s="3">
        <v>0</v>
      </c>
      <c r="M21" s="19"/>
      <c r="N21" s="33">
        <v>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4:48" ht="3" customHeight="1" thickBot="1">
      <c r="D22" s="17"/>
      <c r="E22" s="19"/>
      <c r="F22" s="35"/>
      <c r="G22" s="20"/>
      <c r="H22" s="35"/>
      <c r="I22" s="19"/>
      <c r="J22" s="35"/>
      <c r="K22" s="19"/>
      <c r="L22" s="35"/>
      <c r="M22" s="19"/>
      <c r="N22" s="35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4:48" ht="15.75"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4:48" ht="15.75"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4:48" ht="15.75">
      <c r="D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4:48" ht="15.75"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4:48" ht="15.75">
      <c r="D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4:48" ht="15.75"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4:48" ht="15.75"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4:48" ht="15.75"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4:48" ht="15.75">
      <c r="D31" s="17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4:48" ht="15.75"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4:48" ht="15.75"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4:48" ht="15.75"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4:48" ht="15.75">
      <c r="D35" s="1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5:48" ht="15.7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5:48" ht="15.7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5:48" ht="15.7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5:48" ht="15.7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5:48" ht="15.7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5:48" ht="15.75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5:48" ht="15.7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5:48" ht="15.75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5:48" ht="15.75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5:48" ht="15.75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5:48" ht="15.75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5:48" ht="15.75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5:48" ht="15.75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5:48" ht="15.75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5:48" ht="15.75"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5:48" ht="15.75"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5:48" ht="15.75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5:48" ht="15.75"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5:48" ht="15.7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5:48" ht="15.7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5:48" ht="15.7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5:48" ht="15.7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5:48" ht="15.7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5:48" ht="15.7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5:48" ht="15.7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5:48" ht="15.7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5:48" ht="15.7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5:48" ht="15.75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5:48" ht="15.7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5:48" ht="15.7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5:48" ht="15.7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5:48" ht="15.7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5:48" ht="15.7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5:48" ht="15.7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5:48" ht="15.7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5:48" ht="15.7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5:48" ht="15.75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5:48" ht="15.7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5:48" ht="15.75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5:48" ht="15.7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5:48" ht="15.7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5:48" ht="15.7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5:48" ht="15.75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5:48" ht="15.75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5:48" ht="15.75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5:48" ht="15.75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5:48" ht="15.75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5:48" ht="15.7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5:48" ht="15.75"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5:48" ht="15.75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5:48" ht="15.75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5:48" ht="15.75"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5:48" ht="15.75"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5:48" ht="15.75"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5:48" ht="15.75"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5:48" ht="15.75"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5:48" ht="15.7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5:48" ht="15.75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5:48" ht="15.75"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5:48" ht="15.75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5:48" ht="15.75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5:48" ht="15.75"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5:48" ht="15.75"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5:48" ht="15.75"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</row>
    <row r="100" spans="5:48" ht="15.7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</row>
    <row r="101" spans="5:48" ht="15.75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5:48" ht="15.7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5:48" ht="15.75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5:48" ht="15.7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5:48" ht="15.75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5:48" ht="15.75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5:48" ht="15.75"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5:48" ht="15.7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5:48" ht="15.75"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5:48" ht="15.7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</row>
    <row r="111" spans="5:48" ht="15.7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5:48" ht="15.7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5:48" ht="15.7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5:48" ht="15.7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5:48" ht="15.7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5:48" ht="15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5:48" ht="15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5:48" ht="15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5:48" ht="15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5:48" ht="15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5:48" ht="15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5:48" ht="15.7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5:48" ht="15.75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5:48" ht="15.7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5:48" ht="15.75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5:48" ht="15.75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5:48" ht="15.75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5:48" ht="15.75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5:48" ht="15.75"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5:48" ht="15.75"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5:48" ht="15.75"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5:48" ht="15.75"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5:48" ht="15.75"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5:48" ht="15.75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5:48" ht="15.75"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5:48" ht="15.75"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5:48" ht="15.75"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5:48" ht="15.75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5:48" ht="15.75"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5:48" ht="15.75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5:48" ht="15.75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5:48" ht="15.75"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5:48" ht="15.75"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5:48" ht="15.75"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5:48" ht="15.75"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5:48" ht="15.75"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5:48" ht="15.75"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5:48" ht="15.75"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5:48" ht="15.75"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5:48" ht="15.75"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5:48" ht="15.75"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5:48" ht="15.75"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5:48" ht="15.75"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5:48" ht="15.75"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5:48" ht="15.75"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5:48" ht="15.75"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5:48" ht="15.75"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5:48" ht="15.75"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5:48" ht="15.75"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5:48" ht="15.75"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5:48" ht="15.75"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5:48" ht="15.75"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5:48" ht="15.75"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5:48" ht="15.75"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5:48" ht="15.75"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5:48" ht="15.75"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5:48" ht="15.75"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5:48" ht="15.75"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5:48" ht="15.75"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5:48" ht="15.75"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5:48" ht="15.75"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5:48" ht="15.75"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5:48" ht="15.75"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5:48" ht="15.75"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5:48" ht="15.75"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5:48" ht="15.75"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5:48" ht="15.75"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5:48" ht="15.75"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5:48" ht="15.75"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5:48" ht="15.75"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5:48" ht="15.75"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5:48" ht="15.75"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5:48" ht="15.75"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5:48" ht="15.75"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5:48" ht="15.75"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5:48" ht="15.75"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5:48" ht="15.75"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5:48" ht="15.75"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5:48" ht="15.75"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5:48" ht="15.75"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5:48" ht="15.75"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5:48" ht="15.75"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5:48" ht="15.75"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5:48" ht="15.75"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5:48" ht="15.75"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  <row r="196" spans="5:48" ht="15.75"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</row>
    <row r="197" spans="5:48" ht="15.75"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</row>
    <row r="198" spans="5:48" ht="15.75"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</row>
    <row r="199" spans="5:48" ht="15.75"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</row>
    <row r="200" spans="5:48" ht="15.75"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</row>
    <row r="201" spans="5:48" ht="15.75"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</row>
    <row r="202" spans="5:48" ht="15.75"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</row>
    <row r="203" spans="5:48" ht="15.75"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</row>
    <row r="204" spans="5:48" ht="15.7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</row>
    <row r="205" spans="5:48" ht="15.75"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</row>
    <row r="206" spans="5:48" ht="15.75"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</row>
    <row r="207" spans="5:48" ht="15.75"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</row>
    <row r="208" spans="5:48" ht="15.75"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</row>
    <row r="209" spans="5:48" ht="15.75"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</row>
    <row r="210" spans="5:48" ht="15.75"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</row>
    <row r="211" spans="5:48" ht="15.75"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</row>
    <row r="212" spans="5:48" ht="15.75"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</row>
    <row r="213" spans="5:48" ht="15.75"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</row>
    <row r="214" spans="5:48" ht="15.75"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</row>
    <row r="215" spans="5:48" ht="15.75"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</row>
    <row r="216" spans="5:48" ht="15.75"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</row>
    <row r="217" spans="5:48" ht="15.75"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</row>
    <row r="218" spans="5:48" ht="15.75"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</row>
    <row r="219" spans="5:48" ht="15.75"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</row>
    <row r="220" spans="5:48" ht="15.75"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</row>
    <row r="221" spans="5:48" ht="15.75"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</row>
    <row r="222" spans="5:48" ht="15.75"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</row>
    <row r="223" spans="5:48" ht="15.75"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</row>
    <row r="224" spans="5:48" ht="15.75"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</row>
    <row r="225" spans="5:48" ht="15.75"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</row>
    <row r="226" spans="5:48" ht="15.75"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</row>
    <row r="227" spans="5:48" ht="15.75"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</row>
    <row r="228" spans="5:48" ht="15.75"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</row>
    <row r="229" spans="5:48" ht="15.75"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</row>
    <row r="230" spans="5:48" ht="15.75"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</row>
    <row r="231" spans="5:48" ht="15.75"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</row>
    <row r="232" spans="5:48" ht="15.75"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</row>
    <row r="233" spans="5:48" ht="15.75"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</row>
    <row r="234" spans="5:48" ht="15.75"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</row>
    <row r="235" spans="5:48" ht="15.75"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</row>
    <row r="236" spans="5:48" ht="15.75"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</row>
    <row r="237" spans="5:48" ht="15.75"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</row>
    <row r="238" spans="5:48" ht="15.75"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</row>
    <row r="239" spans="5:48" ht="15.75"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</row>
    <row r="240" spans="5:48" ht="15.75"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</row>
    <row r="241" spans="5:48" ht="15.75"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</row>
    <row r="242" spans="5:48" ht="15.75"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</row>
    <row r="243" spans="5:48" ht="15.75"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</row>
    <row r="244" spans="5:48" ht="15.75"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</row>
    <row r="245" spans="5:48" ht="15.75"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</row>
    <row r="246" spans="5:48" ht="15.75"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</row>
    <row r="247" spans="5:48" ht="15.75"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</row>
    <row r="248" spans="5:48" ht="15.75"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</row>
    <row r="249" spans="5:48" ht="15.75"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</row>
    <row r="250" spans="5:48" ht="15.75"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</row>
    <row r="251" spans="5:48" ht="15.75"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</row>
    <row r="252" spans="5:48" ht="15.75"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</row>
    <row r="253" spans="5:48" ht="15.75"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</row>
    <row r="254" spans="5:48" ht="15.75"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</row>
    <row r="255" spans="5:48" ht="15.75"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</row>
    <row r="256" spans="5:48" ht="15.75"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</row>
    <row r="257" spans="5:48" ht="15.75"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</row>
    <row r="258" spans="5:48" ht="15.75"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</row>
    <row r="259" spans="5:48" ht="15.75"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</row>
    <row r="260" spans="5:48" ht="15.75"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</row>
    <row r="261" spans="5:48" ht="15.75"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</row>
    <row r="262" spans="5:48" ht="15.75"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</row>
    <row r="263" spans="5:48" ht="15.75"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</row>
    <row r="264" spans="5:48" ht="15.75"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</row>
    <row r="265" spans="5:48" ht="15.75"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</row>
    <row r="266" spans="5:48" ht="15.75"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</row>
    <row r="267" spans="5:48" ht="15.75"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</row>
    <row r="268" spans="5:48" ht="15.75"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</row>
    <row r="269" spans="5:48" ht="15.75"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</row>
    <row r="270" spans="5:48" ht="15.75"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</row>
    <row r="271" spans="5:48" ht="15.75"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</row>
    <row r="272" spans="5:48" ht="15.75"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</row>
    <row r="273" spans="5:48" ht="15.75"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</row>
    <row r="274" spans="5:48" ht="15.75"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</row>
    <row r="275" spans="5:48" ht="15.75"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</row>
    <row r="276" spans="5:48" ht="15.75"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</row>
    <row r="277" spans="5:48" ht="15.75"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</row>
    <row r="278" spans="5:48" ht="15.75"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</row>
    <row r="279" spans="5:48" ht="15.75"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</row>
    <row r="280" spans="5:48" ht="15.75"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</row>
    <row r="281" spans="5:48" ht="15.75"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</row>
    <row r="282" spans="5:48" ht="15.75"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</row>
    <row r="283" spans="5:48" ht="15.75"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</row>
    <row r="284" spans="5:48" ht="15.75"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</row>
    <row r="285" spans="5:48" ht="15.75"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</row>
    <row r="286" spans="5:48" ht="15.75"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</row>
    <row r="287" spans="5:48" ht="15.75"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</row>
    <row r="288" spans="5:48" ht="15.75"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</row>
    <row r="289" spans="5:48" ht="15.75"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</row>
    <row r="290" spans="5:48" ht="15.75"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</row>
    <row r="291" spans="5:48" ht="15.75"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</row>
    <row r="292" spans="5:48" ht="15.75"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</row>
    <row r="293" spans="5:48" ht="15.75"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</row>
    <row r="294" spans="5:48" ht="15.75"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</row>
    <row r="295" spans="5:48" ht="15.75"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</row>
    <row r="296" spans="5:48" ht="15.75"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</row>
    <row r="297" spans="5:48" ht="15.75"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</row>
    <row r="298" spans="5:48" ht="15.75"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</row>
    <row r="299" spans="5:48" ht="15.75"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</row>
    <row r="300" spans="5:48" ht="15.75"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</row>
    <row r="301" spans="5:48" ht="15.75"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</row>
    <row r="302" spans="5:48" ht="15.75"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</row>
    <row r="303" spans="5:48" ht="15.75"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</row>
    <row r="304" spans="5:48" ht="15.75"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</row>
    <row r="305" spans="5:48" ht="15.75"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</row>
    <row r="306" spans="5:48" ht="15.75"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</row>
    <row r="307" spans="5:48" ht="15.75"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</row>
    <row r="308" spans="5:48" ht="15.75"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</row>
    <row r="309" spans="5:48" ht="15.75"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</row>
    <row r="310" spans="5:48" ht="15.75"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</row>
    <row r="311" spans="5:48" ht="15.75"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</row>
    <row r="312" spans="5:48" ht="15.75"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</row>
    <row r="313" spans="5:48" ht="15.75"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</row>
    <row r="314" spans="5:48" ht="15.75"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</row>
    <row r="315" spans="5:48" ht="15.75"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</row>
    <row r="316" spans="5:48" ht="15.75"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</row>
    <row r="317" spans="5:48" ht="15.75"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</row>
    <row r="318" spans="5:48" ht="15.75"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</row>
    <row r="319" spans="5:48" ht="15.75"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</row>
    <row r="320" spans="5:48" ht="15.75"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</row>
    <row r="321" spans="5:48" ht="15.75"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</row>
    <row r="322" spans="5:48" ht="15.75"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</row>
    <row r="323" spans="5:48" ht="15.75"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</row>
    <row r="324" spans="5:48" ht="15.75"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</row>
    <row r="325" spans="5:48" ht="15.75"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</row>
    <row r="326" spans="5:48" ht="15.75"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</row>
    <row r="327" spans="5:48" ht="15.75"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</row>
    <row r="328" spans="5:48" ht="15.75"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</row>
    <row r="329" spans="5:48" ht="15.75"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</row>
    <row r="330" spans="5:48" ht="15.75"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</row>
    <row r="331" spans="5:48" ht="15.75"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</row>
    <row r="332" spans="5:48" ht="15.75"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</row>
    <row r="333" spans="5:48" ht="15.75"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</row>
    <row r="334" spans="5:48" ht="15.75"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</row>
    <row r="335" spans="5:48" ht="15.75"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</row>
    <row r="336" spans="5:48" ht="15.75"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</row>
    <row r="337" spans="5:48" ht="15.75"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</row>
    <row r="338" spans="5:48" ht="15.75"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</row>
    <row r="339" spans="5:48" ht="15.75"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</row>
    <row r="340" spans="5:48" ht="15.75"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</row>
    <row r="341" spans="5:48" ht="15.75"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</row>
    <row r="342" spans="5:48" ht="15.75"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</row>
    <row r="343" spans="5:48" ht="15.75"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</row>
    <row r="344" spans="5:48" ht="15.75"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</row>
    <row r="345" spans="5:48" ht="15.75"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</row>
    <row r="346" spans="5:48" ht="15.75"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</row>
    <row r="347" spans="5:48" ht="15.75"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</row>
    <row r="348" spans="5:48" ht="15.75"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</row>
    <row r="349" spans="5:48" ht="15.75"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</row>
    <row r="350" spans="5:48" ht="15.75"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</row>
    <row r="351" spans="5:48" ht="15.75"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</row>
    <row r="352" spans="5:48" ht="15.75"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5:48" ht="15.75"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</row>
    <row r="354" spans="5:48" ht="15.75"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</row>
    <row r="355" spans="5:48" ht="15.75"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</row>
    <row r="356" spans="5:48" ht="15.75"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</row>
    <row r="357" spans="5:48" ht="15.75"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</row>
    <row r="358" spans="5:48" ht="15.75"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</row>
    <row r="359" spans="5:48" ht="15.75"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</row>
    <row r="360" spans="5:48" ht="15.75"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</row>
    <row r="361" spans="5:48" ht="15.75"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</row>
    <row r="362" spans="5:48" ht="15.75"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</row>
    <row r="363" spans="5:48" ht="15.75"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</row>
    <row r="364" spans="5:48" ht="15.75"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</row>
    <row r="365" spans="5:48" ht="15.75"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</row>
    <row r="366" spans="5:48" ht="15.75"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</row>
    <row r="367" spans="5:48" ht="15.75"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</row>
    <row r="368" spans="5:48" ht="15.75"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</row>
    <row r="369" spans="5:48" ht="15.75"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</row>
    <row r="370" spans="5:48" ht="15.75"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</row>
    <row r="371" spans="5:48" ht="15.75"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</row>
    <row r="372" spans="5:48" ht="15.75"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</row>
    <row r="373" spans="5:48" ht="15.75"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</row>
    <row r="374" spans="5:48" ht="15.75"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</row>
    <row r="375" spans="5:48" ht="15.75"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</row>
    <row r="376" spans="5:48" ht="15.75"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</row>
    <row r="377" spans="5:48" ht="15.75"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</row>
    <row r="378" spans="5:48" ht="15.75"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</row>
    <row r="379" spans="5:48" ht="15.75"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</row>
    <row r="380" spans="5:48" ht="15.75"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</row>
    <row r="381" spans="5:48" ht="15.75"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</row>
    <row r="382" spans="5:48" ht="15.75"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</row>
    <row r="383" spans="5:48" ht="15.75"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</row>
    <row r="384" spans="5:48" ht="15.75"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</row>
    <row r="385" spans="5:48" ht="15.75"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</row>
    <row r="386" spans="5:48" ht="15.75"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</row>
    <row r="387" spans="5:48" ht="15.75"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</row>
    <row r="388" spans="5:48" ht="15.75"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</row>
    <row r="389" spans="5:48" ht="15.75"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</row>
    <row r="390" spans="5:48" ht="15.75"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</row>
    <row r="391" spans="5:48" ht="15.75"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</row>
    <row r="392" spans="5:48" ht="15.75"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</row>
    <row r="393" spans="5:48" ht="15.75"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</row>
    <row r="394" spans="5:48" ht="15.75"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</row>
    <row r="395" spans="5:48" ht="15.75"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</row>
    <row r="396" spans="5:48" ht="15.75"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</row>
    <row r="397" spans="5:48" ht="15.75"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</row>
    <row r="398" spans="5:48" ht="15.75"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</row>
    <row r="399" spans="5:48" ht="15.75"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</row>
    <row r="400" spans="5:48" ht="15.75"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</row>
    <row r="401" spans="5:48" ht="15.75"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</row>
    <row r="402" spans="5:48" ht="15.75"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</row>
    <row r="403" spans="5:48" ht="15.75"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</row>
    <row r="404" spans="5:48" ht="15.75"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</row>
    <row r="405" spans="5:48" ht="15.75"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</row>
    <row r="406" spans="5:48" ht="15.75"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</row>
    <row r="407" spans="5:48" ht="15.75"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</row>
    <row r="408" spans="5:48" ht="15.75"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</row>
    <row r="409" spans="5:48" ht="15.75"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</row>
    <row r="410" spans="5:48" ht="15.75"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</row>
    <row r="411" spans="5:48" ht="15.75"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</row>
    <row r="412" spans="5:48" ht="15.75"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</row>
    <row r="413" spans="5:48" ht="15.75"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</row>
    <row r="414" spans="5:48" ht="15.75"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</row>
    <row r="415" spans="5:48" ht="15.75"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</row>
    <row r="416" spans="5:48" ht="15.75"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</row>
    <row r="417" spans="5:48" ht="15.75"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</row>
    <row r="418" spans="5:48" ht="15.75"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</row>
    <row r="419" spans="5:48" ht="15.75"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</row>
    <row r="420" spans="5:48" ht="15.75"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</row>
    <row r="421" spans="5:48" ht="15.75"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</row>
    <row r="422" spans="5:48" ht="15.75"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</row>
    <row r="423" spans="5:48" ht="15.75"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</row>
    <row r="424" spans="5:48" ht="15.75"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</row>
    <row r="425" spans="5:48" ht="15.75"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</row>
    <row r="426" spans="5:48" ht="15.75"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</row>
    <row r="427" spans="5:48" ht="15.75"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</row>
    <row r="428" spans="5:48" ht="15.75"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</row>
    <row r="429" spans="5:48" ht="15.75"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</row>
    <row r="430" spans="5:48" ht="15.75"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</row>
    <row r="431" spans="5:48" ht="15.75"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</row>
    <row r="432" spans="5:48" ht="15.75"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</row>
    <row r="433" spans="5:48" ht="15.75"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</row>
    <row r="434" spans="5:48" ht="15.75"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</row>
    <row r="435" spans="5:48" ht="15.75"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</row>
    <row r="436" spans="5:48" ht="15.75"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</row>
    <row r="437" spans="5:48" ht="15.75"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</row>
    <row r="438" spans="5:48" ht="15.75"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</row>
    <row r="439" spans="5:48" ht="15.75"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</row>
    <row r="440" spans="5:48" ht="15.75"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</row>
    <row r="441" spans="5:48" ht="15.75"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</row>
    <row r="442" spans="5:48" ht="15.75"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</row>
    <row r="443" spans="5:48" ht="15.75"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</row>
    <row r="444" spans="5:48" ht="15.75"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</row>
    <row r="445" spans="5:48" ht="15.75"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</row>
    <row r="446" spans="5:48" ht="15.75"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</row>
    <row r="447" spans="5:48" ht="15.75"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</row>
    <row r="448" spans="5:48" ht="15.75"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</row>
    <row r="449" spans="5:48" ht="15.75"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</row>
    <row r="450" spans="5:48" ht="15.75"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</row>
    <row r="451" spans="5:48" ht="15.75"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</row>
    <row r="452" spans="5:48" ht="15.75"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</row>
    <row r="453" spans="5:48" ht="15.75"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</row>
    <row r="454" spans="5:48" ht="15.75"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</row>
    <row r="455" spans="5:48" ht="15.75"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</row>
    <row r="456" spans="5:48" ht="15.75"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</row>
    <row r="457" spans="5:48" ht="15.75"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</row>
    <row r="458" spans="5:48" ht="15.75"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</row>
    <row r="459" spans="5:48" ht="15.75"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</row>
    <row r="460" spans="5:48" ht="15.75"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</row>
    <row r="461" spans="5:48" ht="15.75"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</row>
    <row r="462" spans="5:48" ht="15.75"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</row>
    <row r="463" spans="5:48" ht="15.75"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</row>
    <row r="464" spans="5:48" ht="15.75"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</row>
    <row r="465" spans="5:48" ht="15.75"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</row>
    <row r="466" spans="5:48" ht="15.75"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</row>
    <row r="467" spans="5:48" ht="15.75"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</row>
    <row r="468" spans="5:48" ht="15.75"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</row>
    <row r="469" spans="5:48" ht="15.75"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</row>
    <row r="470" spans="5:48" ht="15.75"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</row>
    <row r="471" spans="5:48" ht="15.75"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</row>
    <row r="472" spans="5:48" ht="15.75"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</row>
    <row r="473" spans="5:48" ht="15.75"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</row>
    <row r="474" spans="5:48" ht="15.75"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</row>
    <row r="475" spans="5:48" ht="15.75"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</row>
    <row r="476" spans="5:48" ht="15.75"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</row>
    <row r="477" spans="5:48" ht="15.75"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</row>
    <row r="478" spans="5:48" ht="15.75"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</row>
    <row r="479" spans="5:48" ht="15.75"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</row>
    <row r="480" spans="5:48" ht="15.75"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</row>
    <row r="481" spans="5:48" ht="15.75"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</row>
    <row r="482" spans="5:48" ht="15.75"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</row>
    <row r="483" spans="5:48" ht="15.75"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</row>
    <row r="484" spans="5:48" ht="15.75"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</row>
    <row r="485" spans="5:48" ht="15.75"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</row>
    <row r="486" spans="5:48" ht="15.75"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</row>
    <row r="487" spans="5:48" ht="15.75"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</row>
    <row r="488" spans="5:48" ht="15.75"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</row>
    <row r="489" spans="5:48" ht="15.75"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</row>
    <row r="490" spans="5:48" ht="15.75"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</row>
    <row r="491" spans="5:48" ht="15.75"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</row>
    <row r="492" spans="5:48" ht="15.75"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</row>
    <row r="493" spans="5:48" ht="15.75"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</row>
    <row r="494" spans="5:48" ht="15.75"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</row>
    <row r="495" spans="5:48" ht="15.75"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</row>
    <row r="496" spans="5:48" ht="15.75"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</row>
    <row r="497" spans="5:48" ht="15.75"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</row>
    <row r="498" spans="5:48" ht="15.75"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</row>
    <row r="499" spans="5:48" ht="15.75"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</row>
    <row r="500" spans="5:48" ht="15.75"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</row>
    <row r="501" spans="5:48" ht="15.75"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</row>
    <row r="502" spans="5:48" ht="15.75"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</row>
    <row r="503" spans="5:48" ht="15.75"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</row>
    <row r="504" spans="5:48" ht="15.75"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</row>
    <row r="505" spans="5:48" ht="15.75"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</row>
    <row r="506" spans="5:48" ht="15.75"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</row>
    <row r="507" spans="5:48" ht="15.75"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</row>
    <row r="508" spans="5:48" ht="15.75"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</row>
    <row r="509" spans="5:48" ht="15.75"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</row>
    <row r="510" spans="5:48" ht="15.75"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</row>
    <row r="511" spans="5:48" ht="15.75"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</row>
    <row r="512" spans="5:48" ht="15.75"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</row>
    <row r="513" spans="5:48" ht="15.75"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</row>
    <row r="514" spans="5:48" ht="15.75"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</row>
    <row r="515" spans="5:48" ht="15.75"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</row>
    <row r="516" spans="5:48" ht="15.75"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</row>
    <row r="517" spans="5:48" ht="15.75"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</row>
    <row r="518" spans="5:48" ht="15.75"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</row>
    <row r="519" spans="5:48" ht="15.75"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</row>
    <row r="520" spans="5:48" ht="15.75"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</row>
    <row r="521" spans="5:48" ht="15.75"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</row>
    <row r="522" spans="5:48" ht="15.75"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</row>
    <row r="523" spans="5:48" ht="15.75"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</row>
    <row r="524" spans="5:48" ht="15.75"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</row>
    <row r="525" spans="5:48" ht="15.75"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</row>
    <row r="526" spans="5:48" ht="15.75"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</row>
    <row r="527" spans="5:48" ht="15.75"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</row>
    <row r="528" spans="5:48" ht="15.75"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</row>
    <row r="529" spans="5:48" ht="15.75"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</row>
    <row r="530" spans="5:48" ht="15.75"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</row>
    <row r="531" spans="5:48" ht="15.75"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</row>
    <row r="532" spans="5:48" ht="15.75"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</row>
    <row r="533" spans="5:48" ht="15.75"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</row>
    <row r="534" spans="5:48" ht="15.75"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</row>
    <row r="535" spans="5:48" ht="15.75"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</row>
    <row r="536" spans="5:48" ht="15.75"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</row>
    <row r="537" spans="5:48" ht="15.75"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</row>
    <row r="538" spans="5:48" ht="15.75"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</row>
    <row r="539" spans="5:48" ht="15.75"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</row>
    <row r="540" spans="5:48" ht="15.75"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</row>
    <row r="541" spans="5:48" ht="15.75"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</row>
    <row r="542" spans="5:48" ht="15.75"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</row>
    <row r="543" spans="5:48" ht="15.75"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</row>
    <row r="544" spans="5:48" ht="15.75"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</row>
    <row r="545" spans="5:48" ht="15.75"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</row>
    <row r="546" spans="5:48" ht="15.75"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</row>
    <row r="547" spans="5:48" ht="15.75"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</row>
    <row r="548" spans="5:48" ht="15.75"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</row>
    <row r="549" spans="5:48" ht="15.75"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</row>
    <row r="550" spans="5:48" ht="15.75"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</row>
    <row r="551" spans="5:48" ht="15.75"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</row>
    <row r="552" spans="5:48" ht="15.75"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</row>
    <row r="553" spans="5:48" ht="15.75"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</row>
    <row r="554" spans="5:48" ht="15.75"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</row>
    <row r="555" spans="5:48" ht="15.75"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</row>
  </sheetData>
  <sheetProtection/>
  <printOptions horizontalCentered="1"/>
  <pageMargins left="0.5" right="0.5" top="0.69" bottom="0.75" header="0.21" footer="0.5"/>
  <pageSetup fitToHeight="0" fitToWidth="1" horizontalDpi="600" verticalDpi="600" orientation="portrait" scale="77" r:id="rId1"/>
  <headerFooter alignWithMargins="0">
    <oddHeader>&amp;R&amp;"Arial,Bold"&amp;12Town of Ancram
Fire Protection District</oddHeader>
    <oddFooter>&amp;R&amp;"Arial,Bold"&amp;12PAGE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565"/>
  <sheetViews>
    <sheetView zoomScalePageLayoutView="0" workbookViewId="0" topLeftCell="A5">
      <selection activeCell="F22" sqref="F22"/>
    </sheetView>
  </sheetViews>
  <sheetFormatPr defaultColWidth="9.140625" defaultRowHeight="12.75"/>
  <cols>
    <col min="1" max="1" width="15.57421875" style="97" customWidth="1"/>
    <col min="2" max="2" width="71.57421875" style="16" customWidth="1"/>
    <col min="3" max="3" width="1.7109375" style="14" customWidth="1"/>
    <col min="4" max="4" width="1.8515625" style="14" customWidth="1"/>
    <col min="5" max="5" width="1.7109375" style="14" customWidth="1"/>
    <col min="6" max="6" width="16.00390625" style="14" customWidth="1"/>
    <col min="7" max="7" width="4.8515625" style="14" customWidth="1"/>
    <col min="8" max="8" width="9.140625" style="14" customWidth="1"/>
    <col min="9" max="10" width="9.8515625" style="14" customWidth="1"/>
    <col min="11" max="16384" width="9.140625" style="14" customWidth="1"/>
  </cols>
  <sheetData>
    <row r="1" spans="1:7" ht="15.75">
      <c r="A1" s="95"/>
      <c r="B1" s="55"/>
      <c r="C1" s="55"/>
      <c r="D1" s="55"/>
      <c r="E1" s="55"/>
      <c r="F1" s="55"/>
      <c r="G1" s="55"/>
    </row>
    <row r="2" spans="1:7" ht="15.75">
      <c r="A2" s="96"/>
      <c r="B2" s="60"/>
      <c r="C2" s="60"/>
      <c r="D2" s="60"/>
      <c r="E2" s="60"/>
      <c r="F2" s="60"/>
      <c r="G2" s="60"/>
    </row>
    <row r="3" spans="1:7" ht="15.75">
      <c r="A3" s="95" t="s">
        <v>301</v>
      </c>
      <c r="B3" s="55"/>
      <c r="C3" s="55"/>
      <c r="D3" s="55"/>
      <c r="E3" s="55"/>
      <c r="F3" s="55"/>
      <c r="G3" s="55"/>
    </row>
    <row r="5" spans="1:7" ht="15.75">
      <c r="A5" s="95" t="s">
        <v>302</v>
      </c>
      <c r="B5" s="55"/>
      <c r="C5" s="55"/>
      <c r="D5" s="55"/>
      <c r="E5" s="55"/>
      <c r="F5" s="55"/>
      <c r="G5" s="55"/>
    </row>
    <row r="6" spans="3:7" ht="15.75">
      <c r="C6" s="60"/>
      <c r="D6" s="60"/>
      <c r="E6" s="60"/>
      <c r="F6" s="60"/>
      <c r="G6" s="60"/>
    </row>
    <row r="7" spans="1:7" ht="15.75">
      <c r="A7" s="95" t="s">
        <v>303</v>
      </c>
      <c r="B7" s="55"/>
      <c r="C7" s="55"/>
      <c r="D7" s="55"/>
      <c r="E7" s="60"/>
      <c r="F7" s="55" t="s">
        <v>304</v>
      </c>
      <c r="G7" s="55"/>
    </row>
    <row r="8" spans="1:7" ht="15.75">
      <c r="A8" s="98"/>
      <c r="B8" s="99"/>
      <c r="C8" s="64"/>
      <c r="D8" s="64"/>
      <c r="E8" s="64"/>
      <c r="F8" s="64"/>
      <c r="G8" s="64"/>
    </row>
    <row r="9" spans="1:7" ht="21" customHeight="1">
      <c r="A9" s="100">
        <v>1010.1</v>
      </c>
      <c r="B9" s="101" t="s">
        <v>305</v>
      </c>
      <c r="C9" s="70"/>
      <c r="D9" s="70"/>
      <c r="E9" s="64"/>
      <c r="F9" s="108">
        <v>11550</v>
      </c>
      <c r="G9" s="70"/>
    </row>
    <row r="10" spans="1:7" ht="21" customHeight="1">
      <c r="A10" s="100">
        <v>1110.1</v>
      </c>
      <c r="B10" s="101" t="s">
        <v>306</v>
      </c>
      <c r="C10" s="70"/>
      <c r="D10" s="70"/>
      <c r="E10" s="64"/>
      <c r="F10" s="108">
        <v>11000</v>
      </c>
      <c r="G10" s="70"/>
    </row>
    <row r="11" spans="1:7" ht="21" customHeight="1">
      <c r="A11" s="100">
        <v>1220.1</v>
      </c>
      <c r="B11" s="101" t="s">
        <v>65</v>
      </c>
      <c r="C11" s="70"/>
      <c r="D11" s="70"/>
      <c r="E11" s="64"/>
      <c r="F11" s="108">
        <v>4950</v>
      </c>
      <c r="G11" s="102"/>
    </row>
    <row r="12" spans="1:41" ht="21" customHeight="1">
      <c r="A12" s="100">
        <v>1330.1</v>
      </c>
      <c r="B12" s="101" t="s">
        <v>307</v>
      </c>
      <c r="C12" s="70"/>
      <c r="D12" s="70"/>
      <c r="E12" s="64"/>
      <c r="F12" s="108">
        <v>2000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21" customHeight="1">
      <c r="A13" s="103">
        <v>1355.1</v>
      </c>
      <c r="B13" s="104" t="s">
        <v>69</v>
      </c>
      <c r="C13" s="105"/>
      <c r="D13" s="105"/>
      <c r="E13" s="64"/>
      <c r="F13" s="108">
        <v>20000</v>
      </c>
      <c r="G13" s="10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21" customHeight="1">
      <c r="A14" s="100">
        <v>1410.1</v>
      </c>
      <c r="B14" s="101" t="s">
        <v>308</v>
      </c>
      <c r="C14" s="70"/>
      <c r="D14" s="70"/>
      <c r="E14" s="64"/>
      <c r="F14" s="108">
        <v>31500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21" customHeight="1">
      <c r="A15" s="100">
        <v>1620.1</v>
      </c>
      <c r="B15" s="101" t="s">
        <v>309</v>
      </c>
      <c r="C15" s="70"/>
      <c r="D15" s="70"/>
      <c r="E15" s="64"/>
      <c r="F15" s="108">
        <v>5150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21" customHeight="1">
      <c r="A16" s="100">
        <v>3520.1</v>
      </c>
      <c r="B16" s="101" t="s">
        <v>310</v>
      </c>
      <c r="C16" s="70"/>
      <c r="D16" s="70"/>
      <c r="E16" s="64"/>
      <c r="F16" s="108">
        <v>4650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21" customHeight="1">
      <c r="A17" s="100">
        <v>4020.1</v>
      </c>
      <c r="B17" s="101" t="s">
        <v>96</v>
      </c>
      <c r="C17" s="70"/>
      <c r="D17" s="70"/>
      <c r="E17" s="64"/>
      <c r="F17" s="108">
        <v>2000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21" customHeight="1">
      <c r="A18" s="103">
        <v>5010.1</v>
      </c>
      <c r="B18" s="104" t="s">
        <v>311</v>
      </c>
      <c r="C18" s="105"/>
      <c r="D18" s="105"/>
      <c r="E18" s="64"/>
      <c r="F18" s="108">
        <v>60500</v>
      </c>
      <c r="G18" s="10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21" customHeight="1">
      <c r="A19" s="106">
        <v>7510.1</v>
      </c>
      <c r="B19" s="101" t="s">
        <v>122</v>
      </c>
      <c r="C19" s="70"/>
      <c r="D19" s="70"/>
      <c r="E19" s="64"/>
      <c r="F19" s="108">
        <v>1600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21" customHeight="1">
      <c r="A20" s="106">
        <v>7510.11</v>
      </c>
      <c r="B20" s="101" t="s">
        <v>312</v>
      </c>
      <c r="C20" s="70"/>
      <c r="D20" s="70"/>
      <c r="E20" s="64"/>
      <c r="F20" s="108">
        <v>800</v>
      </c>
      <c r="G20" s="7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21" customHeight="1">
      <c r="A21" s="100">
        <v>8010.11</v>
      </c>
      <c r="B21" s="101" t="s">
        <v>313</v>
      </c>
      <c r="C21" s="70"/>
      <c r="D21" s="70"/>
      <c r="E21" s="64"/>
      <c r="F21" s="108">
        <v>33000</v>
      </c>
      <c r="G21" s="7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21" customHeight="1">
      <c r="A22" s="100"/>
      <c r="B22" s="101"/>
      <c r="C22" s="70"/>
      <c r="D22" s="70"/>
      <c r="E22" s="64"/>
      <c r="F22" s="121"/>
      <c r="G22" s="7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21" customHeight="1">
      <c r="A23" s="100"/>
      <c r="B23" s="101" t="s">
        <v>314</v>
      </c>
      <c r="C23" s="70"/>
      <c r="D23" s="70"/>
      <c r="E23" s="64"/>
      <c r="F23" s="108">
        <v>23.3</v>
      </c>
      <c r="G23" s="7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21" customHeight="1">
      <c r="A24" s="100"/>
      <c r="B24" s="101" t="s">
        <v>315</v>
      </c>
      <c r="C24" s="70"/>
      <c r="D24" s="70"/>
      <c r="E24" s="64"/>
      <c r="F24" s="108" t="s">
        <v>328</v>
      </c>
      <c r="G24" s="7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21" customHeight="1">
      <c r="A25" s="100"/>
      <c r="B25" s="101" t="s">
        <v>316</v>
      </c>
      <c r="C25" s="70"/>
      <c r="D25" s="70"/>
      <c r="E25" s="64"/>
      <c r="F25" s="108" t="s">
        <v>331</v>
      </c>
      <c r="G25" s="7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21" customHeight="1">
      <c r="A26" s="103"/>
      <c r="B26" s="104" t="s">
        <v>317</v>
      </c>
      <c r="C26" s="105"/>
      <c r="D26" s="105"/>
      <c r="E26" s="64"/>
      <c r="F26" s="108" t="s">
        <v>332</v>
      </c>
      <c r="G26" s="10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21" customHeight="1">
      <c r="A27" s="100"/>
      <c r="B27" s="101" t="s">
        <v>318</v>
      </c>
      <c r="C27" s="70"/>
      <c r="D27" s="70"/>
      <c r="E27" s="64"/>
      <c r="F27" s="108" t="s">
        <v>333</v>
      </c>
      <c r="G27" s="7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21" customHeight="1">
      <c r="A28" s="100"/>
      <c r="B28" s="101" t="s">
        <v>319</v>
      </c>
      <c r="C28" s="70"/>
      <c r="D28" s="70"/>
      <c r="E28" s="64"/>
      <c r="F28" s="108" t="s">
        <v>333</v>
      </c>
      <c r="G28" s="7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21" customHeight="1">
      <c r="A29" s="100"/>
      <c r="B29" s="101" t="s">
        <v>320</v>
      </c>
      <c r="C29" s="70"/>
      <c r="D29" s="70"/>
      <c r="E29" s="64"/>
      <c r="F29" s="108" t="s">
        <v>334</v>
      </c>
      <c r="G29" s="7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21" customHeight="1">
      <c r="A30" s="100"/>
      <c r="B30" s="101" t="s">
        <v>321</v>
      </c>
      <c r="C30" s="70"/>
      <c r="D30" s="70"/>
      <c r="E30" s="64"/>
      <c r="F30" s="108" t="s">
        <v>334</v>
      </c>
      <c r="G30" s="7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21" customHeight="1">
      <c r="A31" s="103"/>
      <c r="B31" s="104" t="s">
        <v>322</v>
      </c>
      <c r="C31" s="105"/>
      <c r="D31" s="105"/>
      <c r="E31" s="64"/>
      <c r="F31" s="108">
        <v>7500</v>
      </c>
      <c r="G31" s="10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21" customHeight="1">
      <c r="A32" s="100"/>
      <c r="B32" s="101" t="s">
        <v>323</v>
      </c>
      <c r="C32" s="70"/>
      <c r="D32" s="70"/>
      <c r="E32" s="64"/>
      <c r="F32" s="126" t="s">
        <v>332</v>
      </c>
      <c r="G32" s="7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21" customHeight="1">
      <c r="A33" s="100"/>
      <c r="B33" s="101" t="s">
        <v>324</v>
      </c>
      <c r="C33" s="70"/>
      <c r="D33" s="70"/>
      <c r="E33" s="64"/>
      <c r="F33" s="126" t="s">
        <v>332</v>
      </c>
      <c r="G33" s="7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21" customHeight="1">
      <c r="A34" s="100"/>
      <c r="B34" s="101" t="s">
        <v>325</v>
      </c>
      <c r="C34" s="70"/>
      <c r="D34" s="70"/>
      <c r="E34" s="64"/>
      <c r="F34" s="126" t="s">
        <v>335</v>
      </c>
      <c r="G34" s="7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21" customHeight="1">
      <c r="A35" s="100"/>
      <c r="B35" s="101"/>
      <c r="C35" s="70"/>
      <c r="D35" s="70"/>
      <c r="E35" s="64"/>
      <c r="F35" s="102"/>
      <c r="G35" s="7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21" customHeight="1">
      <c r="A36" s="100"/>
      <c r="B36" s="101"/>
      <c r="C36" s="70"/>
      <c r="D36" s="70"/>
      <c r="E36" s="64"/>
      <c r="F36" s="102"/>
      <c r="G36" s="7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21" customHeight="1">
      <c r="A37" s="100"/>
      <c r="B37" s="101"/>
      <c r="C37" s="70"/>
      <c r="D37" s="70"/>
      <c r="E37" s="64"/>
      <c r="F37" s="102"/>
      <c r="G37" s="7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21" customHeight="1">
      <c r="A38" s="103"/>
      <c r="B38" s="104"/>
      <c r="C38" s="105"/>
      <c r="D38" s="105"/>
      <c r="E38" s="64"/>
      <c r="F38" s="102"/>
      <c r="G38" s="10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21" customHeight="1">
      <c r="A39" s="100"/>
      <c r="B39" s="101"/>
      <c r="C39" s="70"/>
      <c r="D39" s="70"/>
      <c r="E39" s="64"/>
      <c r="F39" s="102"/>
      <c r="G39" s="7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21" customHeight="1">
      <c r="A40" s="100"/>
      <c r="B40" s="101"/>
      <c r="C40" s="70"/>
      <c r="D40" s="70"/>
      <c r="E40" s="64"/>
      <c r="F40" s="102"/>
      <c r="G40" s="7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21" customHeight="1">
      <c r="A41" s="100"/>
      <c r="B41" s="101"/>
      <c r="C41" s="70"/>
      <c r="D41" s="70"/>
      <c r="E41" s="64"/>
      <c r="F41" s="102"/>
      <c r="G41" s="7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21" customHeight="1">
      <c r="A42" s="100"/>
      <c r="B42" s="101"/>
      <c r="C42" s="70"/>
      <c r="D42" s="70"/>
      <c r="E42" s="64"/>
      <c r="F42" s="102"/>
      <c r="G42" s="7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21" customHeight="1">
      <c r="A43" s="103"/>
      <c r="B43" s="104"/>
      <c r="C43" s="105"/>
      <c r="D43" s="105"/>
      <c r="E43" s="64"/>
      <c r="F43" s="102"/>
      <c r="G43" s="10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21" customHeight="1">
      <c r="A44" s="100"/>
      <c r="B44" s="101"/>
      <c r="C44" s="70"/>
      <c r="D44" s="70"/>
      <c r="E44" s="64"/>
      <c r="F44" s="102"/>
      <c r="G44" s="7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21" customHeight="1">
      <c r="A45" s="100"/>
      <c r="B45" s="101"/>
      <c r="C45" s="70"/>
      <c r="D45" s="70"/>
      <c r="E45" s="64"/>
      <c r="F45" s="102"/>
      <c r="G45" s="7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3:41" ht="15.7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3:41" ht="15.7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3:41" ht="15.7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3:41" ht="15.7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3:41" ht="15.7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3:41" ht="15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3:41" ht="15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3:41" ht="15.7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3:41" ht="15.7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3:41" ht="15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3:41" ht="15.7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3:41" ht="15.7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3:41" ht="15.7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3:41" ht="15.7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3:41" ht="15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3:41" ht="15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3:41" ht="15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3:41" ht="15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3:41" ht="15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3:41" ht="15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3:41" ht="15.7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3:41" ht="15.7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3:41" ht="15.7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3:41" ht="15.7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3:41" ht="15.7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3:41" ht="15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3:41" ht="15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3:41" ht="15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3:41" ht="15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3:41" ht="15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3:41" ht="15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3:41" ht="15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3:41" ht="15.7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3:41" ht="15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3:41" ht="15.7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3:41" ht="15.7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3:41" ht="15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3:41" ht="15.7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3:41" ht="15.7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3:41" ht="15.7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3:41" ht="15.7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3:41" ht="15.7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3:41" ht="15.7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3:41" ht="15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3:41" ht="15.7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3:41" ht="15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3:41" ht="15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3:41" ht="15.7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3:41" ht="15.7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3:41" ht="15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3:41" ht="15.7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3:41" ht="15.7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3:41" ht="15.7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3:41" ht="15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3:41" ht="15.7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3:41" ht="15.7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3:41" ht="15.7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3:41" ht="15.7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3:41" ht="15.7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3:41" ht="15.7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3:41" ht="15.7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3:41" ht="15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3:41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3:41" ht="15.7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3:41" ht="15.7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3:41" ht="15.7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3:41" ht="15.7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3:41" ht="15.7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3:41" ht="15.7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3:41" ht="15.7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3:41" ht="15.7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3:41" ht="15.7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3:41" ht="15.7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3:41" ht="15.7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3:41" ht="15.7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3:41" ht="15.7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3:41" ht="15.7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3:41" ht="15.7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3:41" ht="15.7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3:41" ht="15.7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3:41" ht="15.7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3:41" ht="15.7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3:41" ht="15.7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3:41" ht="15.7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3:41" ht="15.7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3:41" ht="15.7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3:41" ht="15.7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3:41" ht="15.7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3:41" ht="15.7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3:41" ht="15.7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3:41" ht="15.7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3:41" ht="15.7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3:41" ht="15.7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3:41" ht="15.7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3:41" ht="15.7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3:41" ht="15.7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3:41" ht="15.7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3:41" ht="15.7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3:41" ht="15.7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3:41" ht="15.7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3:41" ht="15.7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3:41" ht="15.7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3:41" ht="15.7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3:41" ht="15.7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3:41" ht="15.7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3:41" ht="15.7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3:41" ht="15.7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</row>
    <row r="153" spans="3:41" ht="15.7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</row>
    <row r="154" spans="3:41" ht="15.7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3:41" ht="15.7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3:41" ht="15.7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3:41" ht="15.7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3:41" ht="15.7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3:41" ht="15.7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3:41" ht="15.7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3:41" ht="15.7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3:41" ht="15.7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3:41" ht="15.7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3:41" ht="15.7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3:41" ht="15.7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3:41" ht="15.7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3:41" ht="15.7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3:41" ht="15.7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3:41" ht="15.7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3:41" ht="15.7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3:41" ht="15.7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3:41" ht="15.7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3:41" ht="15.7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3:41" ht="15.7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3:41" ht="15.7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3:41" ht="15.7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3:41" ht="15.7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3:41" ht="15.7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3:41" ht="15.7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3:41" ht="15.7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3:41" ht="15.7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3:41" ht="15.7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3:41" ht="15.7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3:41" ht="15.7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3:41" ht="15.7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</row>
    <row r="186" spans="3:41" ht="15.7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3:41" ht="15.7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3:41" ht="15.7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3:41" ht="15.7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3:41" ht="15.7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3:41" ht="15.7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3:41" ht="15.7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3:41" ht="15.7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3:41" ht="15.7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3:41" ht="15.7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3:41" ht="15.7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3:41" ht="15.7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3:41" ht="15.7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3:41" ht="15.7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3:41" ht="15.7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3:41" ht="15.7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3:41" ht="15.7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3:41" ht="15.7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3:41" ht="15.7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3:41" ht="15.7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3:41" ht="15.7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3:41" ht="15.7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3:41" ht="15.7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3:41" ht="15.7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3:41" ht="15.7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3:41" ht="15.7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3:41" ht="15.7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3:41" ht="15.7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3:41" ht="15.7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3:41" ht="15.7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3:41" ht="15.7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3:41" ht="15.7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3:41" ht="15.7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3:41" ht="15.7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3:41" ht="15.7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3:41" ht="15.7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3:41" ht="15.7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3:41" ht="15.7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3:41" ht="15.7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3:41" ht="15.7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3:41" ht="15.7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3:41" ht="15.7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3:41" ht="15.7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3:41" ht="15.7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3:41" ht="15.7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3:41" ht="15.7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3:41" ht="15.7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3:41" ht="15.7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3:41" ht="15.7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3:41" ht="15.7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3:41" ht="15.7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3:41" ht="15.7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</row>
    <row r="238" spans="3:41" ht="15.7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3:41" ht="15.7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</row>
    <row r="240" spans="3:41" ht="15.7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3:41" ht="15.7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</row>
    <row r="242" spans="3:41" ht="15.7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3:41" ht="15.7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</row>
    <row r="244" spans="3:41" ht="15.7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3:41" ht="15.7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</row>
    <row r="246" spans="3:41" ht="15.7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</row>
    <row r="247" spans="3:41" ht="15.7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</row>
    <row r="248" spans="3:41" ht="15.7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3:41" ht="15.7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</row>
    <row r="250" spans="3:41" ht="15.7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</row>
    <row r="251" spans="3:41" ht="15.7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</row>
    <row r="252" spans="3:41" ht="15.7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3:41" ht="15.7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</row>
    <row r="254" spans="3:41" ht="15.7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3:41" ht="15.7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</row>
    <row r="256" spans="3:41" ht="15.7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3:41" ht="15.7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</row>
    <row r="258" spans="3:41" ht="15.7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</row>
    <row r="259" spans="3:41" ht="15.7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3:41" ht="15.7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</row>
    <row r="261" spans="3:41" ht="15.7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</row>
    <row r="262" spans="3:41" ht="15.7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3:41" ht="15.7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</row>
    <row r="264" spans="3:41" ht="15.7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3:41" ht="15.7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</row>
    <row r="266" spans="3:41" ht="15.7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3:41" ht="15.7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</row>
    <row r="268" spans="3:41" ht="15.7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3:41" ht="15.7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</row>
    <row r="270" spans="3:41" ht="15.7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3:41" ht="15.7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</row>
    <row r="272" spans="3:41" ht="15.7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3:41" ht="15.7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</row>
    <row r="274" spans="3:41" ht="15.7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</row>
    <row r="275" spans="3:41" ht="15.7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3:41" ht="15.7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3:41" ht="15.7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3:41" ht="15.7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</row>
    <row r="279" spans="3:41" ht="15.7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3:41" ht="15.7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3:41" ht="15.7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3:41" ht="15.7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3:41" ht="15.7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</row>
    <row r="284" spans="3:41" ht="15.7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3:41" ht="15.7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3:41" ht="15.7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3:41" ht="15.7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3:41" ht="15.7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3:41" ht="15.7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</row>
    <row r="290" spans="3:41" ht="15.7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3:41" ht="15.7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</row>
    <row r="292" spans="3:41" ht="15.7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</row>
    <row r="293" spans="3:41" ht="15.7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3:41" ht="15.7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3:41" ht="15.7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</row>
    <row r="296" spans="3:41" ht="15.7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</row>
    <row r="297" spans="3:41" ht="15.7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3:41" ht="15.7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  <row r="299" spans="3:41" ht="15.7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3:41" ht="15.7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</row>
    <row r="301" spans="3:41" ht="15.7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</row>
    <row r="302" spans="3:41" ht="15.7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</row>
    <row r="303" spans="3:41" ht="15.7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</row>
    <row r="304" spans="3:41" ht="15.7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</row>
    <row r="305" spans="3:41" ht="15.7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</row>
    <row r="306" spans="3:41" ht="15.7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</row>
    <row r="307" spans="3:41" ht="15.7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</row>
    <row r="308" spans="3:41" ht="15.7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</row>
    <row r="309" spans="3:41" ht="15.7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</row>
    <row r="310" spans="3:41" ht="15.7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</row>
    <row r="311" spans="3:41" ht="15.7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</row>
    <row r="312" spans="3:41" ht="15.7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</row>
    <row r="313" spans="3:41" ht="15.7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</row>
    <row r="314" spans="3:41" ht="15.7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</row>
    <row r="315" spans="3:41" ht="15.7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</row>
    <row r="316" spans="3:41" ht="15.7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</row>
    <row r="317" spans="3:41" ht="15.7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</row>
    <row r="318" spans="3:41" ht="15.7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3:41" ht="15.7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</row>
    <row r="320" spans="3:41" ht="15.7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</row>
    <row r="321" spans="3:41" ht="15.7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</row>
    <row r="322" spans="3:41" ht="15.75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</row>
    <row r="323" spans="3:41" ht="15.75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</row>
    <row r="324" spans="3:41" ht="15.75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</row>
    <row r="325" spans="3:41" ht="15.7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</row>
    <row r="326" spans="3:41" ht="15.75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</row>
    <row r="327" spans="3:41" ht="15.75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</row>
    <row r="328" spans="3:41" ht="15.75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</row>
    <row r="329" spans="3:41" ht="15.75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</row>
    <row r="330" spans="3:41" ht="15.7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</row>
    <row r="331" spans="3:41" ht="15.7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</row>
    <row r="332" spans="3:41" ht="15.7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</row>
    <row r="333" spans="3:41" ht="15.75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</row>
    <row r="334" spans="3:41" ht="15.75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</row>
    <row r="335" spans="3:41" ht="15.7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</row>
    <row r="336" spans="3:41" ht="15.7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</row>
    <row r="337" spans="3:41" ht="15.7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</row>
    <row r="338" spans="3:41" ht="15.75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</row>
    <row r="339" spans="3:41" ht="15.75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</row>
    <row r="340" spans="3:41" ht="15.75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</row>
    <row r="341" spans="3:41" ht="15.7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</row>
    <row r="342" spans="3:41" ht="15.7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</row>
    <row r="343" spans="3:41" ht="15.7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</row>
    <row r="344" spans="3:41" ht="15.75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</row>
    <row r="345" spans="3:41" ht="15.7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</row>
    <row r="346" spans="3:41" ht="15.75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</row>
    <row r="347" spans="3:41" ht="15.75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</row>
    <row r="348" spans="3:41" ht="15.75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</row>
    <row r="349" spans="3:41" ht="15.75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</row>
    <row r="350" spans="3:41" ht="15.75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</row>
    <row r="351" spans="3:41" ht="15.75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</row>
    <row r="352" spans="3:41" ht="15.75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</row>
    <row r="353" spans="3:41" ht="15.75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</row>
    <row r="354" spans="3:41" ht="15.75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</row>
    <row r="355" spans="3:41" ht="15.7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</row>
    <row r="356" spans="3:41" ht="15.75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</row>
    <row r="357" spans="3:41" ht="15.75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</row>
    <row r="358" spans="3:41" ht="15.75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</row>
    <row r="359" spans="3:41" ht="15.75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</row>
    <row r="360" spans="3:41" ht="15.75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</row>
    <row r="361" spans="3:41" ht="15.75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</row>
    <row r="362" spans="3:41" ht="15.75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</row>
    <row r="363" spans="3:41" ht="15.75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</row>
    <row r="364" spans="3:41" ht="15.75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</row>
    <row r="365" spans="3:41" ht="15.7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</row>
    <row r="366" spans="3:41" ht="15.75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</row>
    <row r="367" spans="3:41" ht="15.75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</row>
    <row r="368" spans="3:41" ht="15.75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</row>
    <row r="369" spans="3:41" ht="15.75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</row>
    <row r="370" spans="3:41" ht="15.75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</row>
    <row r="371" spans="3:41" ht="15.75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</row>
    <row r="372" spans="3:41" ht="15.75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</row>
    <row r="373" spans="3:41" ht="15.75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</row>
    <row r="374" spans="3:41" ht="15.75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</row>
    <row r="375" spans="3:41" ht="15.7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</row>
    <row r="376" spans="3:41" ht="15.75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</row>
    <row r="377" spans="3:41" ht="15.75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</row>
    <row r="378" spans="3:41" ht="15.75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</row>
    <row r="379" spans="3:41" ht="15.75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</row>
    <row r="380" spans="3:41" ht="15.75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</row>
    <row r="381" spans="3:41" ht="15.75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</row>
    <row r="382" spans="3:41" ht="15.75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</row>
    <row r="383" spans="3:41" ht="15.75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</row>
    <row r="384" spans="3:41" ht="15.75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</row>
    <row r="385" spans="3:41" ht="15.7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</row>
    <row r="386" spans="3:41" ht="15.75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</row>
    <row r="387" spans="3:41" ht="15.75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</row>
    <row r="388" spans="3:41" ht="15.75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</row>
    <row r="389" spans="3:41" ht="15.75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</row>
    <row r="390" spans="3:41" ht="15.75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</row>
    <row r="391" spans="3:41" ht="15.75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</row>
    <row r="392" spans="3:41" ht="15.75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</row>
    <row r="393" spans="3:41" ht="15.75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</row>
    <row r="394" spans="3:41" ht="15.75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</row>
    <row r="395" spans="3:41" ht="15.7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</row>
    <row r="396" spans="3:41" ht="15.75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</row>
    <row r="397" spans="3:41" ht="15.75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</row>
    <row r="398" spans="3:41" ht="15.75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</row>
    <row r="399" spans="3:41" ht="15.75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</row>
    <row r="400" spans="3:41" ht="15.75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</row>
    <row r="401" spans="3:41" ht="15.75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</row>
    <row r="402" spans="3:41" ht="15.75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</row>
    <row r="403" spans="3:41" ht="15.75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</row>
    <row r="404" spans="3:41" ht="15.75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</row>
    <row r="405" spans="3:41" ht="15.7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</row>
    <row r="406" spans="3:41" ht="15.75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</row>
    <row r="407" spans="3:41" ht="15.75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</row>
    <row r="408" spans="3:41" ht="15.75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</row>
    <row r="409" spans="3:41" ht="15.75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</row>
    <row r="410" spans="3:41" ht="15.75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</row>
    <row r="411" spans="3:41" ht="15.75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</row>
    <row r="412" spans="3:41" ht="15.75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</row>
    <row r="413" spans="3:41" ht="15.75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</row>
    <row r="414" spans="3:41" ht="15.75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</row>
    <row r="415" spans="3:41" ht="15.7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</row>
    <row r="416" spans="3:41" ht="15.75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</row>
    <row r="417" spans="3:41" ht="15.75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</row>
    <row r="418" spans="3:41" ht="15.75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</row>
    <row r="419" spans="3:41" ht="15.75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</row>
    <row r="420" spans="3:41" ht="15.75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</row>
    <row r="421" spans="3:41" ht="15.75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</row>
    <row r="422" spans="3:41" ht="15.75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</row>
    <row r="423" spans="3:41" ht="15.7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</row>
    <row r="424" spans="3:41" ht="15.75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</row>
    <row r="425" spans="3:41" ht="15.75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</row>
    <row r="426" spans="3:41" ht="15.75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</row>
    <row r="427" spans="3:41" ht="15.75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</row>
    <row r="428" spans="3:41" ht="15.75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</row>
    <row r="429" spans="3:41" ht="15.75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</row>
    <row r="430" spans="3:41" ht="15.75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</row>
    <row r="431" spans="3:41" ht="15.75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</row>
    <row r="432" spans="3:41" ht="15.75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</row>
    <row r="433" spans="3:41" ht="15.75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</row>
    <row r="434" spans="3:41" ht="15.75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</row>
    <row r="435" spans="3:41" ht="15.75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</row>
    <row r="436" spans="3:41" ht="15.75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</row>
    <row r="437" spans="3:41" ht="15.75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</row>
    <row r="438" spans="3:41" ht="15.75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</row>
    <row r="439" spans="3:41" ht="15.75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</row>
    <row r="440" spans="3:41" ht="15.75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</row>
    <row r="441" spans="3:41" ht="15.75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</row>
    <row r="442" spans="3:41" ht="15.75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</row>
    <row r="443" spans="3:41" ht="15.75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</row>
    <row r="444" spans="3:41" ht="15.75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</row>
    <row r="445" spans="3:41" ht="15.75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</row>
    <row r="446" spans="3:41" ht="15.75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</row>
    <row r="447" spans="3:41" ht="15.75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</row>
    <row r="448" spans="3:41" ht="15.75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</row>
    <row r="449" spans="3:41" ht="15.75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</row>
    <row r="450" spans="3:41" ht="15.75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</row>
    <row r="451" spans="3:41" ht="15.75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</row>
    <row r="452" spans="3:41" ht="15.75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</row>
    <row r="453" spans="3:41" ht="15.75"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</row>
    <row r="454" spans="3:41" ht="15.75"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</row>
    <row r="455" spans="3:41" ht="15.75"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</row>
    <row r="456" spans="3:41" ht="15.75"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</row>
    <row r="457" spans="3:41" ht="15.75"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</row>
    <row r="458" spans="3:41" ht="15.75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</row>
    <row r="459" spans="3:41" ht="15.75"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</row>
    <row r="460" spans="3:41" ht="15.75"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</row>
    <row r="461" spans="3:41" ht="15.75"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</row>
    <row r="462" spans="3:41" ht="15.75"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</row>
    <row r="463" spans="3:41" ht="15.75"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</row>
    <row r="464" spans="3:41" ht="15.75"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</row>
    <row r="465" spans="3:41" ht="15.75"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</row>
    <row r="466" spans="3:41" ht="15.75"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</row>
    <row r="467" spans="3:41" ht="15.75"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</row>
    <row r="468" spans="3:41" ht="15.75"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</row>
    <row r="469" spans="3:41" ht="15.75"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</row>
    <row r="470" spans="3:41" ht="15.75"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</row>
    <row r="471" spans="3:41" ht="15.75"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</row>
    <row r="472" spans="3:41" ht="15.75"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</row>
    <row r="473" spans="3:41" ht="15.75"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</row>
    <row r="474" spans="3:41" ht="15.75"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</row>
    <row r="475" spans="3:41" ht="15.75"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</row>
    <row r="476" spans="3:41" ht="15.75"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</row>
    <row r="477" spans="3:41" ht="15.75"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</row>
    <row r="478" spans="3:41" ht="15.75"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</row>
    <row r="479" spans="3:41" ht="15.75"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</row>
    <row r="480" spans="3:41" ht="15.75"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</row>
    <row r="481" spans="3:41" ht="15.75"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</row>
    <row r="482" spans="3:41" ht="15.75"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</row>
    <row r="483" spans="3:41" ht="15.75"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</row>
    <row r="484" spans="3:41" ht="15.75"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</row>
    <row r="485" spans="3:41" ht="15.75"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</row>
    <row r="486" spans="3:41" ht="15.75"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</row>
    <row r="487" spans="3:41" ht="15.75"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</row>
    <row r="488" spans="3:41" ht="15.75"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</row>
    <row r="489" spans="3:41" ht="15.75"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</row>
    <row r="490" spans="3:41" ht="15.75"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</row>
    <row r="491" spans="3:41" ht="15.75"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</row>
    <row r="492" spans="3:41" ht="15.75"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</row>
    <row r="493" spans="3:41" ht="15.75"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</row>
    <row r="494" spans="3:41" ht="15.75"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</row>
    <row r="495" spans="3:41" ht="15.75"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</row>
    <row r="496" spans="3:41" ht="15.75"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</row>
    <row r="497" spans="3:41" ht="15.75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</row>
    <row r="498" spans="3:41" ht="15.75"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</row>
    <row r="499" spans="3:41" ht="15.75"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</row>
    <row r="500" spans="3:41" ht="15.75"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</row>
    <row r="501" spans="3:41" ht="15.75"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</row>
    <row r="502" spans="3:41" ht="15.75"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</row>
    <row r="503" spans="3:41" ht="15.75"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</row>
    <row r="504" spans="3:41" ht="15.75"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</row>
    <row r="505" spans="3:41" ht="15.75"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</row>
    <row r="506" spans="3:41" ht="15.75"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</row>
    <row r="507" spans="3:41" ht="15.75"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</row>
    <row r="508" spans="3:41" ht="15.75"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</row>
    <row r="509" spans="3:41" ht="15.75"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</row>
    <row r="510" spans="3:41" ht="15.75"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</row>
    <row r="511" spans="3:41" ht="15.75"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</row>
    <row r="512" spans="3:41" ht="15.75"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</row>
    <row r="513" spans="3:41" ht="15.75"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</row>
    <row r="514" spans="3:41" ht="15.75"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</row>
    <row r="515" spans="3:41" ht="15.75"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</row>
    <row r="516" spans="3:41" ht="15.75"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</row>
    <row r="517" spans="3:41" ht="15.75"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</row>
    <row r="518" spans="3:41" ht="15.75"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</row>
    <row r="519" spans="3:41" ht="15.75"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</row>
    <row r="520" spans="3:41" ht="15.75"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</row>
    <row r="521" spans="3:41" ht="15.75"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</row>
    <row r="522" spans="3:41" ht="15.75"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</row>
    <row r="523" spans="3:41" ht="15.75"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</row>
    <row r="524" spans="3:41" ht="15.75"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</row>
    <row r="525" spans="3:41" ht="15.75"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</row>
    <row r="526" spans="3:41" ht="15.75"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</row>
    <row r="527" spans="3:41" ht="15.75"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</row>
    <row r="528" spans="3:41" ht="15.75"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</row>
    <row r="529" spans="3:41" ht="15.75"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</row>
    <row r="530" spans="3:41" ht="15.75"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</row>
    <row r="531" spans="3:41" ht="15.75"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</row>
    <row r="532" spans="3:41" ht="15.75"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</row>
    <row r="533" spans="3:41" ht="15.75"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</row>
    <row r="534" spans="3:41" ht="15.75"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</row>
    <row r="535" spans="3:41" ht="15.75"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</row>
    <row r="536" spans="3:41" ht="15.75"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</row>
    <row r="537" spans="3:41" ht="15.75"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</row>
    <row r="538" spans="3:41" ht="15.75"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</row>
    <row r="539" spans="3:41" ht="15.75"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</row>
    <row r="540" spans="3:41" ht="15.75"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</row>
    <row r="541" spans="3:41" ht="15.75"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</row>
    <row r="542" spans="3:41" ht="15.75"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</row>
    <row r="543" spans="3:41" ht="15.75"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</row>
    <row r="544" spans="3:41" ht="15.75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</row>
    <row r="545" spans="3:41" ht="15.75"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</row>
    <row r="546" spans="3:41" ht="15.75"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</row>
    <row r="547" spans="3:41" ht="15.75"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</row>
    <row r="548" spans="3:41" ht="15.75"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</row>
    <row r="549" spans="3:41" ht="15.75"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</row>
    <row r="550" spans="3:41" ht="15.75"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</row>
    <row r="551" spans="3:41" ht="15.75"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</row>
    <row r="552" spans="3:41" ht="15.75"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</row>
    <row r="553" spans="3:41" ht="15.75"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</row>
    <row r="554" spans="3:41" ht="15.75"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</row>
    <row r="555" spans="3:41" ht="15.75"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</row>
    <row r="556" spans="3:41" ht="15.75"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</row>
    <row r="557" spans="3:41" ht="15.75"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</row>
    <row r="558" spans="3:41" ht="15.75"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</row>
    <row r="559" spans="3:41" ht="15.75"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</row>
    <row r="560" spans="3:41" ht="15.75"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</row>
    <row r="561" spans="3:41" ht="15.75"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</row>
    <row r="562" spans="3:41" ht="15.75"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</row>
    <row r="563" spans="3:41" ht="15.75"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</row>
    <row r="564" spans="3:41" ht="15.75"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</row>
    <row r="565" spans="3:41" ht="15.75"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</row>
  </sheetData>
  <sheetProtection/>
  <printOptions horizontalCentered="1"/>
  <pageMargins left="0.5" right="0.5" top="0.69" bottom="0.75" header="0.26" footer="0.24"/>
  <pageSetup fitToHeight="7" horizontalDpi="600" verticalDpi="600" orientation="portrait" scale="78" r:id="rId1"/>
  <headerFooter alignWithMargins="0">
    <oddHeader>&amp;R&amp;"Arial,Bold"&amp;12Town of Ancram
SALARIES
&amp;"Arial,Regular"&amp;10
</oddHeader>
    <oddFooter>&amp;R&amp;"Arial,Bold"&amp;12PAGE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McDonald</dc:creator>
  <cp:keywords/>
  <dc:description/>
  <cp:lastModifiedBy>Arthur</cp:lastModifiedBy>
  <cp:lastPrinted>2020-08-08T13:41:28Z</cp:lastPrinted>
  <dcterms:created xsi:type="dcterms:W3CDTF">2008-09-17T20:19:23Z</dcterms:created>
  <dcterms:modified xsi:type="dcterms:W3CDTF">2020-09-05T19:56:14Z</dcterms:modified>
  <cp:category/>
  <cp:version/>
  <cp:contentType/>
  <cp:contentStatus/>
</cp:coreProperties>
</file>